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EstaPastaDeTrabalho"/>
  <mc:AlternateContent xmlns:mc="http://schemas.openxmlformats.org/markup-compatibility/2006">
    <mc:Choice Requires="x15">
      <x15ac:absPath xmlns:x15ac="http://schemas.microsoft.com/office/spreadsheetml/2010/11/ac" url="C:\Users\leandro.crateus\Desktop\URGA\RELACIONAMENTO COM O CLIENTE\PLANILHAS\CÁLCULO PONTO DE EQUILIBRIO\"/>
    </mc:Choice>
  </mc:AlternateContent>
  <bookViews>
    <workbookView xWindow="-105" yWindow="-105" windowWidth="23250" windowHeight="12570" tabRatio="0" firstSheet="1" activeTab="1"/>
  </bookViews>
  <sheets>
    <sheet name="Menu" sheetId="11" r:id="rId1"/>
    <sheet name="Cad" sheetId="12" r:id="rId2"/>
    <sheet name="PE" sheetId="13" r:id="rId3"/>
    <sheet name="AC" sheetId="15" r:id="rId4"/>
    <sheet name="RC" sheetId="16" r:id="rId5"/>
    <sheet name="GR" sheetId="17" r:id="rId6"/>
    <sheet name="RI" sheetId="19" r:id="rId7"/>
    <sheet name="Instruções" sheetId="20" r:id="rId8"/>
    <sheet name="GR_Dados" sheetId="9" r:id="rId9"/>
  </sheets>
  <definedNames>
    <definedName name="_xlnm.Print_Area" localSheetId="6">RI!$B$1:$I$157</definedName>
    <definedName name="produtos">Cad!$B$12:$B$511</definedName>
    <definedName name="_xlnm.Print_Titles" localSheetId="6">RI!$1:$12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1" i="19" l="1"/>
  <c r="H11" i="19" l="1"/>
  <c r="C52" i="9" l="1"/>
  <c r="G90" i="17" s="1"/>
  <c r="C31" i="9"/>
  <c r="C32" i="9"/>
  <c r="C33" i="9"/>
  <c r="A33" i="9" s="1"/>
  <c r="C34" i="9"/>
  <c r="C35" i="9"/>
  <c r="C36" i="9"/>
  <c r="A36" i="9" s="1"/>
  <c r="C37" i="9"/>
  <c r="A37" i="9" s="1"/>
  <c r="C38" i="9"/>
  <c r="A38" i="9" s="1"/>
  <c r="C39" i="9"/>
  <c r="C30" i="9"/>
  <c r="A31" i="9" s="1"/>
  <c r="A32" i="9"/>
  <c r="A39" i="9"/>
  <c r="I16" i="16"/>
  <c r="I15" i="16"/>
  <c r="I14" i="16"/>
  <c r="I13" i="16"/>
  <c r="I12" i="16"/>
  <c r="I11" i="16"/>
  <c r="G11" i="16" s="1"/>
  <c r="D14" i="16"/>
  <c r="D13" i="16"/>
  <c r="D12" i="16"/>
  <c r="D11" i="16"/>
  <c r="F24" i="15"/>
  <c r="G24" i="15" s="1"/>
  <c r="F25" i="15"/>
  <c r="G25" i="15" s="1"/>
  <c r="F26" i="15"/>
  <c r="G26" i="15" s="1"/>
  <c r="F27" i="15"/>
  <c r="G27" i="15" s="1"/>
  <c r="F28" i="15"/>
  <c r="G28" i="15" s="1"/>
  <c r="F29" i="15"/>
  <c r="G29" i="15" s="1"/>
  <c r="F30" i="15"/>
  <c r="I30" i="15" s="1"/>
  <c r="F31" i="15"/>
  <c r="I31" i="15" s="1"/>
  <c r="F32" i="15"/>
  <c r="G32" i="15" s="1"/>
  <c r="F33" i="15"/>
  <c r="G33" i="15" s="1"/>
  <c r="F34" i="15"/>
  <c r="G34" i="15" s="1"/>
  <c r="F35" i="15"/>
  <c r="I35" i="15" s="1"/>
  <c r="F36" i="15"/>
  <c r="I36" i="15" s="1"/>
  <c r="F37" i="15"/>
  <c r="G37" i="15" s="1"/>
  <c r="F38" i="15"/>
  <c r="I38" i="15" s="1"/>
  <c r="F39" i="15"/>
  <c r="I39" i="15" s="1"/>
  <c r="F40" i="15"/>
  <c r="G40" i="15" s="1"/>
  <c r="F41" i="15"/>
  <c r="G41" i="15" s="1"/>
  <c r="F42" i="15"/>
  <c r="I42" i="15" s="1"/>
  <c r="F43" i="15"/>
  <c r="G43" i="15" s="1"/>
  <c r="F44" i="15"/>
  <c r="I44" i="15" s="1"/>
  <c r="F45" i="15"/>
  <c r="G45" i="15" s="1"/>
  <c r="F46" i="15"/>
  <c r="I46" i="15" s="1"/>
  <c r="F47" i="15"/>
  <c r="I47" i="15" s="1"/>
  <c r="F48" i="15"/>
  <c r="G48" i="15" s="1"/>
  <c r="F49" i="15"/>
  <c r="G49" i="15" s="1"/>
  <c r="F50" i="15"/>
  <c r="G50" i="15" s="1"/>
  <c r="F51" i="15"/>
  <c r="I51" i="15" s="1"/>
  <c r="F52" i="15"/>
  <c r="G52" i="15" s="1"/>
  <c r="H52" i="15" s="1"/>
  <c r="F53" i="15"/>
  <c r="G53" i="15" s="1"/>
  <c r="H53" i="15" s="1"/>
  <c r="F54" i="15"/>
  <c r="G54" i="15" s="1"/>
  <c r="H54" i="15" s="1"/>
  <c r="F55" i="15"/>
  <c r="G55" i="15" s="1"/>
  <c r="H55" i="15" s="1"/>
  <c r="F56" i="15"/>
  <c r="G56" i="15" s="1"/>
  <c r="H56" i="15" s="1"/>
  <c r="F57" i="15"/>
  <c r="G57" i="15" s="1"/>
  <c r="H57" i="15" s="1"/>
  <c r="F58" i="15"/>
  <c r="G58" i="15" s="1"/>
  <c r="H58" i="15" s="1"/>
  <c r="F59" i="15"/>
  <c r="G59" i="15" s="1"/>
  <c r="H59" i="15" s="1"/>
  <c r="F60" i="15"/>
  <c r="G60" i="15" s="1"/>
  <c r="H60" i="15" s="1"/>
  <c r="F21" i="15"/>
  <c r="G21" i="15" s="1"/>
  <c r="F22" i="15"/>
  <c r="G22" i="15" s="1"/>
  <c r="F23" i="15"/>
  <c r="G23" i="15" s="1"/>
  <c r="F12" i="15"/>
  <c r="G12" i="15" s="1"/>
  <c r="F13" i="15"/>
  <c r="G13" i="15" s="1"/>
  <c r="F14" i="15"/>
  <c r="I14" i="15" s="1"/>
  <c r="F15" i="15"/>
  <c r="G15" i="15" s="1"/>
  <c r="F16" i="15"/>
  <c r="G16" i="15" s="1"/>
  <c r="F17" i="15"/>
  <c r="G17" i="15" s="1"/>
  <c r="F18" i="15"/>
  <c r="G18" i="15" s="1"/>
  <c r="F19" i="15"/>
  <c r="G19" i="15" s="1"/>
  <c r="F20" i="15"/>
  <c r="G20" i="15" s="1"/>
  <c r="F11" i="15"/>
  <c r="G11" i="15" s="1"/>
  <c r="G13" i="16" l="1"/>
  <c r="G12" i="16"/>
  <c r="G31" i="15"/>
  <c r="G14" i="16"/>
  <c r="C44" i="9"/>
  <c r="G39" i="15"/>
  <c r="H39" i="15" s="1"/>
  <c r="G36" i="15"/>
  <c r="H36" i="15" s="1"/>
  <c r="A30" i="9"/>
  <c r="A34" i="9"/>
  <c r="C47" i="9"/>
  <c r="G44" i="15"/>
  <c r="H44" i="15" s="1"/>
  <c r="H31" i="15"/>
  <c r="G15" i="16"/>
  <c r="C46" i="9"/>
  <c r="G46" i="15"/>
  <c r="C45" i="9"/>
  <c r="A45" i="9" s="1"/>
  <c r="G14" i="15"/>
  <c r="H14" i="15" s="1"/>
  <c r="G51" i="15"/>
  <c r="H51" i="15" s="1"/>
  <c r="H46" i="15"/>
  <c r="G47" i="15"/>
  <c r="H47" i="15" s="1"/>
  <c r="G42" i="15"/>
  <c r="H42" i="15" s="1"/>
  <c r="G35" i="15"/>
  <c r="H35" i="15" s="1"/>
  <c r="D22" i="16"/>
  <c r="B22" i="16" s="1"/>
  <c r="C22" i="16" s="1"/>
  <c r="I22" i="16" s="1"/>
  <c r="I11" i="15"/>
  <c r="H11" i="15" s="1"/>
  <c r="I15" i="15"/>
  <c r="H15" i="15" s="1"/>
  <c r="I19" i="15"/>
  <c r="H19" i="15" s="1"/>
  <c r="I23" i="15"/>
  <c r="H23" i="15" s="1"/>
  <c r="I27" i="15"/>
  <c r="H27" i="15" s="1"/>
  <c r="I43" i="15"/>
  <c r="H43" i="15" s="1"/>
  <c r="I12" i="15"/>
  <c r="H12" i="15" s="1"/>
  <c r="I16" i="15"/>
  <c r="H16" i="15" s="1"/>
  <c r="I20" i="15"/>
  <c r="H20" i="15" s="1"/>
  <c r="I24" i="15"/>
  <c r="H24" i="15" s="1"/>
  <c r="I28" i="15"/>
  <c r="H28" i="15" s="1"/>
  <c r="I32" i="15"/>
  <c r="H32" i="15" s="1"/>
  <c r="I40" i="15"/>
  <c r="H40" i="15" s="1"/>
  <c r="I48" i="15"/>
  <c r="H48" i="15" s="1"/>
  <c r="D20" i="16"/>
  <c r="B20" i="16" s="1"/>
  <c r="C20" i="16" s="1"/>
  <c r="D24" i="16"/>
  <c r="B24" i="16" s="1"/>
  <c r="C24" i="16" s="1"/>
  <c r="I24" i="16" s="1"/>
  <c r="I13" i="15"/>
  <c r="H13" i="15" s="1"/>
  <c r="I17" i="15"/>
  <c r="H17" i="15" s="1"/>
  <c r="I21" i="15"/>
  <c r="H21" i="15" s="1"/>
  <c r="I25" i="15"/>
  <c r="H25" i="15" s="1"/>
  <c r="I29" i="15"/>
  <c r="H29" i="15" s="1"/>
  <c r="I33" i="15"/>
  <c r="H33" i="15" s="1"/>
  <c r="I37" i="15"/>
  <c r="H37" i="15" s="1"/>
  <c r="I41" i="15"/>
  <c r="H41" i="15" s="1"/>
  <c r="I45" i="15"/>
  <c r="H45" i="15" s="1"/>
  <c r="I49" i="15"/>
  <c r="H49" i="15" s="1"/>
  <c r="D23" i="16"/>
  <c r="B23" i="16" s="1"/>
  <c r="C23" i="16" s="1"/>
  <c r="I23" i="16" s="1"/>
  <c r="G38" i="15"/>
  <c r="H38" i="15" s="1"/>
  <c r="G30" i="15"/>
  <c r="H30" i="15" s="1"/>
  <c r="D21" i="16"/>
  <c r="I18" i="15"/>
  <c r="H18" i="15" s="1"/>
  <c r="I22" i="15"/>
  <c r="H22" i="15" s="1"/>
  <c r="I26" i="15"/>
  <c r="H26" i="15" s="1"/>
  <c r="I34" i="15"/>
  <c r="H34" i="15" s="1"/>
  <c r="I50" i="15"/>
  <c r="H50" i="15" s="1"/>
  <c r="A44" i="9"/>
  <c r="A35" i="9"/>
  <c r="D15" i="16"/>
  <c r="W13" i="12"/>
  <c r="X13" i="12"/>
  <c r="W14" i="12"/>
  <c r="X14" i="12"/>
  <c r="W15" i="12"/>
  <c r="X15" i="12"/>
  <c r="W16" i="12"/>
  <c r="X16" i="12"/>
  <c r="W17" i="12"/>
  <c r="X17" i="12"/>
  <c r="W18" i="12"/>
  <c r="X18" i="12"/>
  <c r="W19" i="12"/>
  <c r="X19" i="12"/>
  <c r="W20" i="12"/>
  <c r="X20" i="12"/>
  <c r="W21" i="12"/>
  <c r="X21" i="12"/>
  <c r="W22" i="12"/>
  <c r="X22" i="12"/>
  <c r="W23" i="12"/>
  <c r="X23" i="12"/>
  <c r="W24" i="12"/>
  <c r="X24" i="12"/>
  <c r="W25" i="12"/>
  <c r="X25" i="12"/>
  <c r="W26" i="12"/>
  <c r="X26" i="12"/>
  <c r="W27" i="12"/>
  <c r="X27" i="12"/>
  <c r="W28" i="12"/>
  <c r="X28" i="12"/>
  <c r="W29" i="12"/>
  <c r="X29" i="12"/>
  <c r="W30" i="12"/>
  <c r="X30" i="12"/>
  <c r="W31" i="12"/>
  <c r="X31" i="12"/>
  <c r="W32" i="12"/>
  <c r="X32" i="12"/>
  <c r="W33" i="12"/>
  <c r="X33" i="12"/>
  <c r="W34" i="12"/>
  <c r="X34" i="12"/>
  <c r="W35" i="12"/>
  <c r="X35" i="12"/>
  <c r="W36" i="12"/>
  <c r="X36" i="12"/>
  <c r="W37" i="12"/>
  <c r="X37" i="12"/>
  <c r="W38" i="12"/>
  <c r="X38" i="12"/>
  <c r="W39" i="12"/>
  <c r="X39" i="12"/>
  <c r="W40" i="12"/>
  <c r="X40" i="12"/>
  <c r="W41" i="12"/>
  <c r="X41" i="12"/>
  <c r="W42" i="12"/>
  <c r="X42" i="12"/>
  <c r="W43" i="12"/>
  <c r="X43" i="12"/>
  <c r="W44" i="12"/>
  <c r="X44" i="12"/>
  <c r="W45" i="12"/>
  <c r="X45" i="12"/>
  <c r="W46" i="12"/>
  <c r="X46" i="12"/>
  <c r="W47" i="12"/>
  <c r="X47" i="12"/>
  <c r="W48" i="12"/>
  <c r="X48" i="12"/>
  <c r="W49" i="12"/>
  <c r="X49" i="12"/>
  <c r="W50" i="12"/>
  <c r="X50" i="12"/>
  <c r="W51" i="12"/>
  <c r="X51" i="12"/>
  <c r="W52" i="12"/>
  <c r="X52" i="12"/>
  <c r="W53" i="12"/>
  <c r="X53" i="12"/>
  <c r="W54" i="12"/>
  <c r="X54" i="12"/>
  <c r="W55" i="12"/>
  <c r="X55" i="12"/>
  <c r="W56" i="12"/>
  <c r="X56" i="12"/>
  <c r="W57" i="12"/>
  <c r="X57" i="12"/>
  <c r="W58" i="12"/>
  <c r="X58" i="12"/>
  <c r="W59" i="12"/>
  <c r="X59" i="12"/>
  <c r="W60" i="12"/>
  <c r="X60" i="12"/>
  <c r="W61" i="12"/>
  <c r="X61" i="12"/>
  <c r="W62" i="12"/>
  <c r="X62" i="12"/>
  <c r="W63" i="12"/>
  <c r="X63" i="12"/>
  <c r="W64" i="12"/>
  <c r="X64" i="12"/>
  <c r="W65" i="12"/>
  <c r="X65" i="12"/>
  <c r="W66" i="12"/>
  <c r="X66" i="12"/>
  <c r="W67" i="12"/>
  <c r="X67" i="12"/>
  <c r="W68" i="12"/>
  <c r="X68" i="12"/>
  <c r="W69" i="12"/>
  <c r="X69" i="12"/>
  <c r="W70" i="12"/>
  <c r="X70" i="12"/>
  <c r="W71" i="12"/>
  <c r="X71" i="12"/>
  <c r="W72" i="12"/>
  <c r="X72" i="12"/>
  <c r="W73" i="12"/>
  <c r="X73" i="12"/>
  <c r="W74" i="12"/>
  <c r="X74" i="12"/>
  <c r="W75" i="12"/>
  <c r="X75" i="12"/>
  <c r="W76" i="12"/>
  <c r="X76" i="12"/>
  <c r="W77" i="12"/>
  <c r="X77" i="12"/>
  <c r="W78" i="12"/>
  <c r="X78" i="12"/>
  <c r="W79" i="12"/>
  <c r="X79" i="12"/>
  <c r="W80" i="12"/>
  <c r="X80" i="12"/>
  <c r="W81" i="12"/>
  <c r="X81" i="12"/>
  <c r="W82" i="12"/>
  <c r="X82" i="12"/>
  <c r="W83" i="12"/>
  <c r="X83" i="12"/>
  <c r="W84" i="12"/>
  <c r="X84" i="12"/>
  <c r="W85" i="12"/>
  <c r="X85" i="12"/>
  <c r="W86" i="12"/>
  <c r="X86" i="12"/>
  <c r="W87" i="12"/>
  <c r="X87" i="12"/>
  <c r="W88" i="12"/>
  <c r="X88" i="12"/>
  <c r="W89" i="12"/>
  <c r="X89" i="12"/>
  <c r="W90" i="12"/>
  <c r="X90" i="12"/>
  <c r="W91" i="12"/>
  <c r="X91" i="12"/>
  <c r="W92" i="12"/>
  <c r="X92" i="12"/>
  <c r="W93" i="12"/>
  <c r="X93" i="12"/>
  <c r="W94" i="12"/>
  <c r="X94" i="12"/>
  <c r="W95" i="12"/>
  <c r="X95" i="12"/>
  <c r="W96" i="12"/>
  <c r="X96" i="12"/>
  <c r="W97" i="12"/>
  <c r="X97" i="12"/>
  <c r="W98" i="12"/>
  <c r="X98" i="12"/>
  <c r="W99" i="12"/>
  <c r="X99" i="12"/>
  <c r="W100" i="12"/>
  <c r="X100" i="12"/>
  <c r="W101" i="12"/>
  <c r="X101" i="12"/>
  <c r="W102" i="12"/>
  <c r="X102" i="12"/>
  <c r="W103" i="12"/>
  <c r="X103" i="12"/>
  <c r="W104" i="12"/>
  <c r="X104" i="12"/>
  <c r="W105" i="12"/>
  <c r="X105" i="12"/>
  <c r="W106" i="12"/>
  <c r="X106" i="12"/>
  <c r="W107" i="12"/>
  <c r="X107" i="12"/>
  <c r="W108" i="12"/>
  <c r="X108" i="12"/>
  <c r="W109" i="12"/>
  <c r="X109" i="12"/>
  <c r="W110" i="12"/>
  <c r="X110" i="12"/>
  <c r="W111" i="12"/>
  <c r="X111" i="12"/>
  <c r="W112" i="12"/>
  <c r="X112" i="12"/>
  <c r="W113" i="12"/>
  <c r="X113" i="12"/>
  <c r="W114" i="12"/>
  <c r="X114" i="12"/>
  <c r="W115" i="12"/>
  <c r="X115" i="12"/>
  <c r="W116" i="12"/>
  <c r="X116" i="12"/>
  <c r="W117" i="12"/>
  <c r="X117" i="12"/>
  <c r="W118" i="12"/>
  <c r="X118" i="12"/>
  <c r="W119" i="12"/>
  <c r="X119" i="12"/>
  <c r="W120" i="12"/>
  <c r="X120" i="12"/>
  <c r="W121" i="12"/>
  <c r="X121" i="12"/>
  <c r="W122" i="12"/>
  <c r="X122" i="12"/>
  <c r="W123" i="12"/>
  <c r="X123" i="12"/>
  <c r="W124" i="12"/>
  <c r="X124" i="12"/>
  <c r="W125" i="12"/>
  <c r="X125" i="12"/>
  <c r="W126" i="12"/>
  <c r="X126" i="12"/>
  <c r="W127" i="12"/>
  <c r="X127" i="12"/>
  <c r="W128" i="12"/>
  <c r="X128" i="12"/>
  <c r="W129" i="12"/>
  <c r="X129" i="12"/>
  <c r="W130" i="12"/>
  <c r="X130" i="12"/>
  <c r="W131" i="12"/>
  <c r="X131" i="12"/>
  <c r="W132" i="12"/>
  <c r="X132" i="12"/>
  <c r="W133" i="12"/>
  <c r="X133" i="12"/>
  <c r="W134" i="12"/>
  <c r="X134" i="12"/>
  <c r="W135" i="12"/>
  <c r="X135" i="12"/>
  <c r="W136" i="12"/>
  <c r="X136" i="12"/>
  <c r="W137" i="12"/>
  <c r="X137" i="12"/>
  <c r="W138" i="12"/>
  <c r="X138" i="12"/>
  <c r="W139" i="12"/>
  <c r="X139" i="12"/>
  <c r="W140" i="12"/>
  <c r="X140" i="12"/>
  <c r="W141" i="12"/>
  <c r="X141" i="12"/>
  <c r="W142" i="12"/>
  <c r="X142" i="12"/>
  <c r="W143" i="12"/>
  <c r="X143" i="12"/>
  <c r="W144" i="12"/>
  <c r="X144" i="12"/>
  <c r="W145" i="12"/>
  <c r="X145" i="12"/>
  <c r="W146" i="12"/>
  <c r="X146" i="12"/>
  <c r="W147" i="12"/>
  <c r="X147" i="12"/>
  <c r="W148" i="12"/>
  <c r="X148" i="12"/>
  <c r="W149" i="12"/>
  <c r="X149" i="12"/>
  <c r="W150" i="12"/>
  <c r="X150" i="12"/>
  <c r="W151" i="12"/>
  <c r="X151" i="12"/>
  <c r="W152" i="12"/>
  <c r="X152" i="12"/>
  <c r="W153" i="12"/>
  <c r="X153" i="12"/>
  <c r="W154" i="12"/>
  <c r="X154" i="12"/>
  <c r="W155" i="12"/>
  <c r="X155" i="12"/>
  <c r="W156" i="12"/>
  <c r="X156" i="12"/>
  <c r="W157" i="12"/>
  <c r="X157" i="12"/>
  <c r="W158" i="12"/>
  <c r="X158" i="12"/>
  <c r="W159" i="12"/>
  <c r="X159" i="12"/>
  <c r="W160" i="12"/>
  <c r="X160" i="12"/>
  <c r="W161" i="12"/>
  <c r="X161" i="12"/>
  <c r="W162" i="12"/>
  <c r="X162" i="12"/>
  <c r="W163" i="12"/>
  <c r="X163" i="12"/>
  <c r="W164" i="12"/>
  <c r="X164" i="12"/>
  <c r="W165" i="12"/>
  <c r="X165" i="12"/>
  <c r="W166" i="12"/>
  <c r="X166" i="12"/>
  <c r="W167" i="12"/>
  <c r="X167" i="12"/>
  <c r="W168" i="12"/>
  <c r="X168" i="12"/>
  <c r="W169" i="12"/>
  <c r="X169" i="12"/>
  <c r="W170" i="12"/>
  <c r="X170" i="12"/>
  <c r="W171" i="12"/>
  <c r="X171" i="12"/>
  <c r="W172" i="12"/>
  <c r="X172" i="12"/>
  <c r="W173" i="12"/>
  <c r="X173" i="12"/>
  <c r="W174" i="12"/>
  <c r="X174" i="12"/>
  <c r="W175" i="12"/>
  <c r="X175" i="12"/>
  <c r="W176" i="12"/>
  <c r="X176" i="12"/>
  <c r="W177" i="12"/>
  <c r="X177" i="12"/>
  <c r="W178" i="12"/>
  <c r="X178" i="12"/>
  <c r="W179" i="12"/>
  <c r="X179" i="12"/>
  <c r="W180" i="12"/>
  <c r="X180" i="12"/>
  <c r="W181" i="12"/>
  <c r="X181" i="12"/>
  <c r="W182" i="12"/>
  <c r="X182" i="12"/>
  <c r="W183" i="12"/>
  <c r="X183" i="12"/>
  <c r="W184" i="12"/>
  <c r="X184" i="12"/>
  <c r="W185" i="12"/>
  <c r="X185" i="12"/>
  <c r="W186" i="12"/>
  <c r="X186" i="12"/>
  <c r="W187" i="12"/>
  <c r="X187" i="12"/>
  <c r="W188" i="12"/>
  <c r="X188" i="12"/>
  <c r="W189" i="12"/>
  <c r="X189" i="12"/>
  <c r="W190" i="12"/>
  <c r="X190" i="12"/>
  <c r="W191" i="12"/>
  <c r="X191" i="12"/>
  <c r="W192" i="12"/>
  <c r="X192" i="12"/>
  <c r="W193" i="12"/>
  <c r="X193" i="12"/>
  <c r="W194" i="12"/>
  <c r="X194" i="12"/>
  <c r="W195" i="12"/>
  <c r="X195" i="12"/>
  <c r="W196" i="12"/>
  <c r="X196" i="12"/>
  <c r="W197" i="12"/>
  <c r="X197" i="12"/>
  <c r="W198" i="12"/>
  <c r="X198" i="12"/>
  <c r="W199" i="12"/>
  <c r="X199" i="12"/>
  <c r="W200" i="12"/>
  <c r="X200" i="12"/>
  <c r="W201" i="12"/>
  <c r="X201" i="12"/>
  <c r="W202" i="12"/>
  <c r="X202" i="12"/>
  <c r="W203" i="12"/>
  <c r="X203" i="12"/>
  <c r="W204" i="12"/>
  <c r="X204" i="12"/>
  <c r="W205" i="12"/>
  <c r="X205" i="12"/>
  <c r="W206" i="12"/>
  <c r="X206" i="12"/>
  <c r="W207" i="12"/>
  <c r="X207" i="12"/>
  <c r="W208" i="12"/>
  <c r="X208" i="12"/>
  <c r="W209" i="12"/>
  <c r="X209" i="12"/>
  <c r="W210" i="12"/>
  <c r="X210" i="12"/>
  <c r="W211" i="12"/>
  <c r="X211" i="12"/>
  <c r="W212" i="12"/>
  <c r="X212" i="12"/>
  <c r="W213" i="12"/>
  <c r="X213" i="12"/>
  <c r="W214" i="12"/>
  <c r="X214" i="12"/>
  <c r="W215" i="12"/>
  <c r="X215" i="12"/>
  <c r="W216" i="12"/>
  <c r="X216" i="12"/>
  <c r="W217" i="12"/>
  <c r="X217" i="12"/>
  <c r="W218" i="12"/>
  <c r="X218" i="12"/>
  <c r="W219" i="12"/>
  <c r="X219" i="12"/>
  <c r="W220" i="12"/>
  <c r="X220" i="12"/>
  <c r="W221" i="12"/>
  <c r="X221" i="12"/>
  <c r="W222" i="12"/>
  <c r="X222" i="12"/>
  <c r="W223" i="12"/>
  <c r="X223" i="12"/>
  <c r="W224" i="12"/>
  <c r="X224" i="12"/>
  <c r="W225" i="12"/>
  <c r="X225" i="12"/>
  <c r="W226" i="12"/>
  <c r="X226" i="12"/>
  <c r="W227" i="12"/>
  <c r="X227" i="12"/>
  <c r="W228" i="12"/>
  <c r="X228" i="12"/>
  <c r="W229" i="12"/>
  <c r="X229" i="12"/>
  <c r="W230" i="12"/>
  <c r="X230" i="12"/>
  <c r="W231" i="12"/>
  <c r="X231" i="12"/>
  <c r="W232" i="12"/>
  <c r="X232" i="12"/>
  <c r="W233" i="12"/>
  <c r="X233" i="12"/>
  <c r="W234" i="12"/>
  <c r="X234" i="12"/>
  <c r="W235" i="12"/>
  <c r="X235" i="12"/>
  <c r="W236" i="12"/>
  <c r="X236" i="12"/>
  <c r="W237" i="12"/>
  <c r="X237" i="12"/>
  <c r="W238" i="12"/>
  <c r="X238" i="12"/>
  <c r="W239" i="12"/>
  <c r="X239" i="12"/>
  <c r="W240" i="12"/>
  <c r="X240" i="12"/>
  <c r="W241" i="12"/>
  <c r="X241" i="12"/>
  <c r="W242" i="12"/>
  <c r="X242" i="12"/>
  <c r="W243" i="12"/>
  <c r="X243" i="12"/>
  <c r="W244" i="12"/>
  <c r="X244" i="12"/>
  <c r="W245" i="12"/>
  <c r="X245" i="12"/>
  <c r="W246" i="12"/>
  <c r="X246" i="12"/>
  <c r="W247" i="12"/>
  <c r="X247" i="12"/>
  <c r="W248" i="12"/>
  <c r="X248" i="12"/>
  <c r="W249" i="12"/>
  <c r="X249" i="12"/>
  <c r="W250" i="12"/>
  <c r="X250" i="12"/>
  <c r="W251" i="12"/>
  <c r="X251" i="12"/>
  <c r="W252" i="12"/>
  <c r="X252" i="12"/>
  <c r="W253" i="12"/>
  <c r="X253" i="12"/>
  <c r="W254" i="12"/>
  <c r="X254" i="12"/>
  <c r="W255" i="12"/>
  <c r="X255" i="12"/>
  <c r="W256" i="12"/>
  <c r="X256" i="12"/>
  <c r="W257" i="12"/>
  <c r="X257" i="12"/>
  <c r="W258" i="12"/>
  <c r="X258" i="12"/>
  <c r="W259" i="12"/>
  <c r="X259" i="12"/>
  <c r="W260" i="12"/>
  <c r="X260" i="12"/>
  <c r="W261" i="12"/>
  <c r="X261" i="12"/>
  <c r="W262" i="12"/>
  <c r="X262" i="12"/>
  <c r="W263" i="12"/>
  <c r="X263" i="12"/>
  <c r="W264" i="12"/>
  <c r="X264" i="12"/>
  <c r="W265" i="12"/>
  <c r="X265" i="12"/>
  <c r="W266" i="12"/>
  <c r="X266" i="12"/>
  <c r="W267" i="12"/>
  <c r="X267" i="12"/>
  <c r="W268" i="12"/>
  <c r="X268" i="12"/>
  <c r="W269" i="12"/>
  <c r="X269" i="12"/>
  <c r="W270" i="12"/>
  <c r="X270" i="12"/>
  <c r="W271" i="12"/>
  <c r="X271" i="12"/>
  <c r="W272" i="12"/>
  <c r="X272" i="12"/>
  <c r="W273" i="12"/>
  <c r="X273" i="12"/>
  <c r="W274" i="12"/>
  <c r="X274" i="12"/>
  <c r="W275" i="12"/>
  <c r="X275" i="12"/>
  <c r="W276" i="12"/>
  <c r="X276" i="12"/>
  <c r="W277" i="12"/>
  <c r="X277" i="12"/>
  <c r="W278" i="12"/>
  <c r="X278" i="12"/>
  <c r="W279" i="12"/>
  <c r="X279" i="12"/>
  <c r="W280" i="12"/>
  <c r="X280" i="12"/>
  <c r="W281" i="12"/>
  <c r="X281" i="12"/>
  <c r="W282" i="12"/>
  <c r="X282" i="12"/>
  <c r="W283" i="12"/>
  <c r="X283" i="12"/>
  <c r="W284" i="12"/>
  <c r="X284" i="12"/>
  <c r="W285" i="12"/>
  <c r="X285" i="12"/>
  <c r="W286" i="12"/>
  <c r="X286" i="12"/>
  <c r="W287" i="12"/>
  <c r="X287" i="12"/>
  <c r="W288" i="12"/>
  <c r="X288" i="12"/>
  <c r="W289" i="12"/>
  <c r="X289" i="12"/>
  <c r="W290" i="12"/>
  <c r="X290" i="12"/>
  <c r="W291" i="12"/>
  <c r="X291" i="12"/>
  <c r="W292" i="12"/>
  <c r="X292" i="12"/>
  <c r="W293" i="12"/>
  <c r="X293" i="12"/>
  <c r="W294" i="12"/>
  <c r="X294" i="12"/>
  <c r="W295" i="12"/>
  <c r="X295" i="12"/>
  <c r="W296" i="12"/>
  <c r="X296" i="12"/>
  <c r="W297" i="12"/>
  <c r="X297" i="12"/>
  <c r="W298" i="12"/>
  <c r="X298" i="12"/>
  <c r="W299" i="12"/>
  <c r="X299" i="12"/>
  <c r="W300" i="12"/>
  <c r="X300" i="12"/>
  <c r="W301" i="12"/>
  <c r="X301" i="12"/>
  <c r="W302" i="12"/>
  <c r="X302" i="12"/>
  <c r="W303" i="12"/>
  <c r="X303" i="12"/>
  <c r="W304" i="12"/>
  <c r="X304" i="12"/>
  <c r="W305" i="12"/>
  <c r="X305" i="12"/>
  <c r="W306" i="12"/>
  <c r="X306" i="12"/>
  <c r="W307" i="12"/>
  <c r="X307" i="12"/>
  <c r="W308" i="12"/>
  <c r="X308" i="12"/>
  <c r="W309" i="12"/>
  <c r="X309" i="12"/>
  <c r="W310" i="12"/>
  <c r="X310" i="12"/>
  <c r="W311" i="12"/>
  <c r="X311" i="12"/>
  <c r="W312" i="12"/>
  <c r="X312" i="12"/>
  <c r="W313" i="12"/>
  <c r="X313" i="12"/>
  <c r="W314" i="12"/>
  <c r="X314" i="12"/>
  <c r="W315" i="12"/>
  <c r="X315" i="12"/>
  <c r="W316" i="12"/>
  <c r="X316" i="12"/>
  <c r="W317" i="12"/>
  <c r="X317" i="12"/>
  <c r="W318" i="12"/>
  <c r="X318" i="12"/>
  <c r="W319" i="12"/>
  <c r="X319" i="12"/>
  <c r="W320" i="12"/>
  <c r="X320" i="12"/>
  <c r="W321" i="12"/>
  <c r="X321" i="12"/>
  <c r="W322" i="12"/>
  <c r="X322" i="12"/>
  <c r="W323" i="12"/>
  <c r="X323" i="12"/>
  <c r="W324" i="12"/>
  <c r="X324" i="12"/>
  <c r="W325" i="12"/>
  <c r="X325" i="12"/>
  <c r="W326" i="12"/>
  <c r="X326" i="12"/>
  <c r="W327" i="12"/>
  <c r="X327" i="12"/>
  <c r="W328" i="12"/>
  <c r="X328" i="12"/>
  <c r="W329" i="12"/>
  <c r="X329" i="12"/>
  <c r="W330" i="12"/>
  <c r="X330" i="12"/>
  <c r="W331" i="12"/>
  <c r="X331" i="12"/>
  <c r="W332" i="12"/>
  <c r="X332" i="12"/>
  <c r="W333" i="12"/>
  <c r="X333" i="12"/>
  <c r="W334" i="12"/>
  <c r="X334" i="12"/>
  <c r="W335" i="12"/>
  <c r="X335" i="12"/>
  <c r="W336" i="12"/>
  <c r="X336" i="12"/>
  <c r="W337" i="12"/>
  <c r="X337" i="12"/>
  <c r="W338" i="12"/>
  <c r="X338" i="12"/>
  <c r="W339" i="12"/>
  <c r="X339" i="12"/>
  <c r="W340" i="12"/>
  <c r="X340" i="12"/>
  <c r="W341" i="12"/>
  <c r="X341" i="12"/>
  <c r="W342" i="12"/>
  <c r="X342" i="12"/>
  <c r="W343" i="12"/>
  <c r="X343" i="12"/>
  <c r="W344" i="12"/>
  <c r="X344" i="12"/>
  <c r="W345" i="12"/>
  <c r="X345" i="12"/>
  <c r="W346" i="12"/>
  <c r="X346" i="12"/>
  <c r="W347" i="12"/>
  <c r="X347" i="12"/>
  <c r="W348" i="12"/>
  <c r="X348" i="12"/>
  <c r="W349" i="12"/>
  <c r="X349" i="12"/>
  <c r="W350" i="12"/>
  <c r="X350" i="12"/>
  <c r="W351" i="12"/>
  <c r="X351" i="12"/>
  <c r="W352" i="12"/>
  <c r="X352" i="12"/>
  <c r="W353" i="12"/>
  <c r="X353" i="12"/>
  <c r="W354" i="12"/>
  <c r="X354" i="12"/>
  <c r="W355" i="12"/>
  <c r="X355" i="12"/>
  <c r="W356" i="12"/>
  <c r="X356" i="12"/>
  <c r="W357" i="12"/>
  <c r="X357" i="12"/>
  <c r="W358" i="12"/>
  <c r="X358" i="12"/>
  <c r="W359" i="12"/>
  <c r="X359" i="12"/>
  <c r="W360" i="12"/>
  <c r="X360" i="12"/>
  <c r="W361" i="12"/>
  <c r="X361" i="12"/>
  <c r="W362" i="12"/>
  <c r="X362" i="12"/>
  <c r="W363" i="12"/>
  <c r="X363" i="12"/>
  <c r="W364" i="12"/>
  <c r="X364" i="12"/>
  <c r="W365" i="12"/>
  <c r="X365" i="12"/>
  <c r="W366" i="12"/>
  <c r="X366" i="12"/>
  <c r="W367" i="12"/>
  <c r="X367" i="12"/>
  <c r="W368" i="12"/>
  <c r="X368" i="12"/>
  <c r="W369" i="12"/>
  <c r="X369" i="12"/>
  <c r="W370" i="12"/>
  <c r="X370" i="12"/>
  <c r="W371" i="12"/>
  <c r="X371" i="12"/>
  <c r="W372" i="12"/>
  <c r="X372" i="12"/>
  <c r="W373" i="12"/>
  <c r="X373" i="12"/>
  <c r="W374" i="12"/>
  <c r="X374" i="12"/>
  <c r="W375" i="12"/>
  <c r="X375" i="12"/>
  <c r="W376" i="12"/>
  <c r="X376" i="12"/>
  <c r="W377" i="12"/>
  <c r="X377" i="12"/>
  <c r="W378" i="12"/>
  <c r="X378" i="12"/>
  <c r="W379" i="12"/>
  <c r="X379" i="12"/>
  <c r="W380" i="12"/>
  <c r="X380" i="12"/>
  <c r="W381" i="12"/>
  <c r="X381" i="12"/>
  <c r="W382" i="12"/>
  <c r="X382" i="12"/>
  <c r="W383" i="12"/>
  <c r="X383" i="12"/>
  <c r="W384" i="12"/>
  <c r="X384" i="12"/>
  <c r="W385" i="12"/>
  <c r="X385" i="12"/>
  <c r="W386" i="12"/>
  <c r="X386" i="12"/>
  <c r="W387" i="12"/>
  <c r="X387" i="12"/>
  <c r="W388" i="12"/>
  <c r="X388" i="12"/>
  <c r="W389" i="12"/>
  <c r="X389" i="12"/>
  <c r="W390" i="12"/>
  <c r="X390" i="12"/>
  <c r="W391" i="12"/>
  <c r="X391" i="12"/>
  <c r="W392" i="12"/>
  <c r="X392" i="12"/>
  <c r="W393" i="12"/>
  <c r="X393" i="12"/>
  <c r="W394" i="12"/>
  <c r="X394" i="12"/>
  <c r="W395" i="12"/>
  <c r="X395" i="12"/>
  <c r="W396" i="12"/>
  <c r="X396" i="12"/>
  <c r="W397" i="12"/>
  <c r="X397" i="12"/>
  <c r="W398" i="12"/>
  <c r="X398" i="12"/>
  <c r="W399" i="12"/>
  <c r="X399" i="12"/>
  <c r="W400" i="12"/>
  <c r="X400" i="12"/>
  <c r="W401" i="12"/>
  <c r="X401" i="12"/>
  <c r="W402" i="12"/>
  <c r="X402" i="12"/>
  <c r="W403" i="12"/>
  <c r="X403" i="12"/>
  <c r="W404" i="12"/>
  <c r="X404" i="12"/>
  <c r="W405" i="12"/>
  <c r="X405" i="12"/>
  <c r="W406" i="12"/>
  <c r="X406" i="12"/>
  <c r="W407" i="12"/>
  <c r="X407" i="12"/>
  <c r="W408" i="12"/>
  <c r="X408" i="12"/>
  <c r="W409" i="12"/>
  <c r="X409" i="12"/>
  <c r="W410" i="12"/>
  <c r="X410" i="12"/>
  <c r="W411" i="12"/>
  <c r="X411" i="12"/>
  <c r="W412" i="12"/>
  <c r="X412" i="12"/>
  <c r="W413" i="12"/>
  <c r="X413" i="12"/>
  <c r="W414" i="12"/>
  <c r="X414" i="12"/>
  <c r="W415" i="12"/>
  <c r="X415" i="12"/>
  <c r="W416" i="12"/>
  <c r="X416" i="12"/>
  <c r="W417" i="12"/>
  <c r="X417" i="12"/>
  <c r="W418" i="12"/>
  <c r="X418" i="12"/>
  <c r="W419" i="12"/>
  <c r="X419" i="12"/>
  <c r="W420" i="12"/>
  <c r="X420" i="12"/>
  <c r="W421" i="12"/>
  <c r="X421" i="12"/>
  <c r="W422" i="12"/>
  <c r="X422" i="12"/>
  <c r="W423" i="12"/>
  <c r="X423" i="12"/>
  <c r="W424" i="12"/>
  <c r="X424" i="12"/>
  <c r="W425" i="12"/>
  <c r="X425" i="12"/>
  <c r="W426" i="12"/>
  <c r="X426" i="12"/>
  <c r="W427" i="12"/>
  <c r="X427" i="12"/>
  <c r="W428" i="12"/>
  <c r="X428" i="12"/>
  <c r="W429" i="12"/>
  <c r="X429" i="12"/>
  <c r="W430" i="12"/>
  <c r="X430" i="12"/>
  <c r="W431" i="12"/>
  <c r="X431" i="12"/>
  <c r="W432" i="12"/>
  <c r="X432" i="12"/>
  <c r="W433" i="12"/>
  <c r="X433" i="12"/>
  <c r="W434" i="12"/>
  <c r="X434" i="12"/>
  <c r="W435" i="12"/>
  <c r="X435" i="12"/>
  <c r="W436" i="12"/>
  <c r="X436" i="12"/>
  <c r="W437" i="12"/>
  <c r="X437" i="12"/>
  <c r="W438" i="12"/>
  <c r="X438" i="12"/>
  <c r="W439" i="12"/>
  <c r="X439" i="12"/>
  <c r="W440" i="12"/>
  <c r="X440" i="12"/>
  <c r="W441" i="12"/>
  <c r="X441" i="12"/>
  <c r="W442" i="12"/>
  <c r="X442" i="12"/>
  <c r="W443" i="12"/>
  <c r="X443" i="12"/>
  <c r="W444" i="12"/>
  <c r="X444" i="12"/>
  <c r="W445" i="12"/>
  <c r="X445" i="12"/>
  <c r="W446" i="12"/>
  <c r="X446" i="12"/>
  <c r="W447" i="12"/>
  <c r="X447" i="12"/>
  <c r="W448" i="12"/>
  <c r="X448" i="12"/>
  <c r="W449" i="12"/>
  <c r="X449" i="12"/>
  <c r="W450" i="12"/>
  <c r="X450" i="12"/>
  <c r="W451" i="12"/>
  <c r="X451" i="12"/>
  <c r="W452" i="12"/>
  <c r="X452" i="12"/>
  <c r="W453" i="12"/>
  <c r="X453" i="12"/>
  <c r="W454" i="12"/>
  <c r="X454" i="12"/>
  <c r="W455" i="12"/>
  <c r="X455" i="12"/>
  <c r="W456" i="12"/>
  <c r="X456" i="12"/>
  <c r="W457" i="12"/>
  <c r="X457" i="12"/>
  <c r="W458" i="12"/>
  <c r="X458" i="12"/>
  <c r="W459" i="12"/>
  <c r="X459" i="12"/>
  <c r="W460" i="12"/>
  <c r="X460" i="12"/>
  <c r="W461" i="12"/>
  <c r="X461" i="12"/>
  <c r="W462" i="12"/>
  <c r="X462" i="12"/>
  <c r="W463" i="12"/>
  <c r="X463" i="12"/>
  <c r="W464" i="12"/>
  <c r="X464" i="12"/>
  <c r="W465" i="12"/>
  <c r="X465" i="12"/>
  <c r="W466" i="12"/>
  <c r="X466" i="12"/>
  <c r="W467" i="12"/>
  <c r="X467" i="12"/>
  <c r="W468" i="12"/>
  <c r="X468" i="12"/>
  <c r="W469" i="12"/>
  <c r="X469" i="12"/>
  <c r="W470" i="12"/>
  <c r="X470" i="12"/>
  <c r="W471" i="12"/>
  <c r="X471" i="12"/>
  <c r="W472" i="12"/>
  <c r="X472" i="12"/>
  <c r="W473" i="12"/>
  <c r="X473" i="12"/>
  <c r="W474" i="12"/>
  <c r="X474" i="12"/>
  <c r="W475" i="12"/>
  <c r="X475" i="12"/>
  <c r="W476" i="12"/>
  <c r="X476" i="12"/>
  <c r="W477" i="12"/>
  <c r="X477" i="12"/>
  <c r="W478" i="12"/>
  <c r="X478" i="12"/>
  <c r="W479" i="12"/>
  <c r="X479" i="12"/>
  <c r="W480" i="12"/>
  <c r="X480" i="12"/>
  <c r="W481" i="12"/>
  <c r="X481" i="12"/>
  <c r="W482" i="12"/>
  <c r="X482" i="12"/>
  <c r="W483" i="12"/>
  <c r="X483" i="12"/>
  <c r="W484" i="12"/>
  <c r="X484" i="12"/>
  <c r="W485" i="12"/>
  <c r="X485" i="12"/>
  <c r="W486" i="12"/>
  <c r="X486" i="12"/>
  <c r="W487" i="12"/>
  <c r="X487" i="12"/>
  <c r="W488" i="12"/>
  <c r="X488" i="12"/>
  <c r="W489" i="12"/>
  <c r="X489" i="12"/>
  <c r="W490" i="12"/>
  <c r="X490" i="12"/>
  <c r="W491" i="12"/>
  <c r="X491" i="12"/>
  <c r="W492" i="12"/>
  <c r="X492" i="12"/>
  <c r="W493" i="12"/>
  <c r="X493" i="12"/>
  <c r="W494" i="12"/>
  <c r="X494" i="12"/>
  <c r="W495" i="12"/>
  <c r="X495" i="12"/>
  <c r="W496" i="12"/>
  <c r="X496" i="12"/>
  <c r="W497" i="12"/>
  <c r="X497" i="12"/>
  <c r="W498" i="12"/>
  <c r="X498" i="12"/>
  <c r="W499" i="12"/>
  <c r="X499" i="12"/>
  <c r="W500" i="12"/>
  <c r="X500" i="12"/>
  <c r="W501" i="12"/>
  <c r="X501" i="12"/>
  <c r="W502" i="12"/>
  <c r="X502" i="12"/>
  <c r="W503" i="12"/>
  <c r="X503" i="12"/>
  <c r="W504" i="12"/>
  <c r="X504" i="12"/>
  <c r="W505" i="12"/>
  <c r="X505" i="12"/>
  <c r="W506" i="12"/>
  <c r="X506" i="12"/>
  <c r="W507" i="12"/>
  <c r="X507" i="12"/>
  <c r="W508" i="12"/>
  <c r="X508" i="12"/>
  <c r="W509" i="12"/>
  <c r="X509" i="12"/>
  <c r="W510" i="12"/>
  <c r="X510" i="12"/>
  <c r="W511" i="12"/>
  <c r="X511" i="12"/>
  <c r="X12" i="12"/>
  <c r="W12" i="12"/>
  <c r="H12" i="13"/>
  <c r="F12" i="13"/>
  <c r="N56" i="17" s="1"/>
  <c r="C12" i="13"/>
  <c r="E31" i="12"/>
  <c r="K31" i="12"/>
  <c r="S31" i="12" s="1"/>
  <c r="T31" i="12" s="1"/>
  <c r="E32" i="12"/>
  <c r="K32" i="12"/>
  <c r="S32" i="12" s="1"/>
  <c r="T32" i="12" s="1"/>
  <c r="E33" i="12"/>
  <c r="K33" i="12"/>
  <c r="S33" i="12" s="1"/>
  <c r="T33" i="12" s="1"/>
  <c r="E34" i="12"/>
  <c r="K34" i="12"/>
  <c r="S34" i="12" s="1"/>
  <c r="T34" i="12" s="1"/>
  <c r="E35" i="12"/>
  <c r="K35" i="12"/>
  <c r="S35" i="12" s="1"/>
  <c r="T35" i="12" s="1"/>
  <c r="E36" i="12"/>
  <c r="K36" i="12"/>
  <c r="S36" i="12" s="1"/>
  <c r="T36" i="12" s="1"/>
  <c r="E37" i="12"/>
  <c r="K37" i="12"/>
  <c r="S37" i="12" s="1"/>
  <c r="T37" i="12" s="1"/>
  <c r="E38" i="12"/>
  <c r="K38" i="12"/>
  <c r="S38" i="12" s="1"/>
  <c r="T38" i="12" s="1"/>
  <c r="E39" i="12"/>
  <c r="K39" i="12"/>
  <c r="S39" i="12" s="1"/>
  <c r="T39" i="12" s="1"/>
  <c r="E40" i="12"/>
  <c r="K40" i="12"/>
  <c r="S40" i="12" s="1"/>
  <c r="T40" i="12" s="1"/>
  <c r="E41" i="12"/>
  <c r="K41" i="12"/>
  <c r="S41" i="12" s="1"/>
  <c r="T41" i="12" s="1"/>
  <c r="E42" i="12"/>
  <c r="K42" i="12"/>
  <c r="S42" i="12" s="1"/>
  <c r="T42" i="12" s="1"/>
  <c r="E43" i="12"/>
  <c r="K43" i="12"/>
  <c r="S43" i="12" s="1"/>
  <c r="T43" i="12" s="1"/>
  <c r="E44" i="12"/>
  <c r="K44" i="12"/>
  <c r="S44" i="12" s="1"/>
  <c r="T44" i="12" s="1"/>
  <c r="E45" i="12"/>
  <c r="K45" i="12"/>
  <c r="S45" i="12" s="1"/>
  <c r="T45" i="12" s="1"/>
  <c r="E46" i="12"/>
  <c r="K46" i="12"/>
  <c r="S46" i="12" s="1"/>
  <c r="T46" i="12" s="1"/>
  <c r="E47" i="12"/>
  <c r="K47" i="12"/>
  <c r="S47" i="12" s="1"/>
  <c r="T47" i="12" s="1"/>
  <c r="E48" i="12"/>
  <c r="K48" i="12"/>
  <c r="S48" i="12" s="1"/>
  <c r="T48" i="12" s="1"/>
  <c r="E49" i="12"/>
  <c r="K49" i="12"/>
  <c r="S49" i="12" s="1"/>
  <c r="T49" i="12" s="1"/>
  <c r="E50" i="12"/>
  <c r="K50" i="12"/>
  <c r="S50" i="12" s="1"/>
  <c r="T50" i="12" s="1"/>
  <c r="E51" i="12"/>
  <c r="K51" i="12"/>
  <c r="S51" i="12" s="1"/>
  <c r="T51" i="12" s="1"/>
  <c r="E52" i="12"/>
  <c r="K52" i="12"/>
  <c r="S52" i="12" s="1"/>
  <c r="T52" i="12" s="1"/>
  <c r="E53" i="12"/>
  <c r="K53" i="12"/>
  <c r="S53" i="12" s="1"/>
  <c r="T53" i="12" s="1"/>
  <c r="E54" i="12"/>
  <c r="K54" i="12"/>
  <c r="S54" i="12" s="1"/>
  <c r="T54" i="12" s="1"/>
  <c r="E55" i="12"/>
  <c r="K55" i="12"/>
  <c r="S55" i="12" s="1"/>
  <c r="T55" i="12" s="1"/>
  <c r="E56" i="12"/>
  <c r="K56" i="12"/>
  <c r="S56" i="12" s="1"/>
  <c r="T56" i="12" s="1"/>
  <c r="E57" i="12"/>
  <c r="K57" i="12"/>
  <c r="S57" i="12" s="1"/>
  <c r="T57" i="12" s="1"/>
  <c r="E58" i="12"/>
  <c r="K58" i="12"/>
  <c r="S58" i="12" s="1"/>
  <c r="T58" i="12" s="1"/>
  <c r="E59" i="12"/>
  <c r="K59" i="12"/>
  <c r="S59" i="12" s="1"/>
  <c r="T59" i="12" s="1"/>
  <c r="E60" i="12"/>
  <c r="K60" i="12"/>
  <c r="S60" i="12" s="1"/>
  <c r="T60" i="12" s="1"/>
  <c r="E61" i="12"/>
  <c r="K61" i="12"/>
  <c r="S61" i="12" s="1"/>
  <c r="T61" i="12" s="1"/>
  <c r="E62" i="12"/>
  <c r="K62" i="12"/>
  <c r="S62" i="12" s="1"/>
  <c r="T62" i="12" s="1"/>
  <c r="E63" i="12"/>
  <c r="K63" i="12"/>
  <c r="S63" i="12" s="1"/>
  <c r="T63" i="12" s="1"/>
  <c r="E64" i="12"/>
  <c r="K64" i="12"/>
  <c r="S64" i="12" s="1"/>
  <c r="T64" i="12" s="1"/>
  <c r="E65" i="12"/>
  <c r="K65" i="12"/>
  <c r="S65" i="12" s="1"/>
  <c r="T65" i="12" s="1"/>
  <c r="E66" i="12"/>
  <c r="K66" i="12"/>
  <c r="S66" i="12" s="1"/>
  <c r="T66" i="12" s="1"/>
  <c r="E67" i="12"/>
  <c r="K67" i="12"/>
  <c r="S67" i="12" s="1"/>
  <c r="T67" i="12" s="1"/>
  <c r="E68" i="12"/>
  <c r="K68" i="12"/>
  <c r="S68" i="12" s="1"/>
  <c r="T68" i="12" s="1"/>
  <c r="E69" i="12"/>
  <c r="K69" i="12"/>
  <c r="S69" i="12" s="1"/>
  <c r="T69" i="12" s="1"/>
  <c r="E70" i="12"/>
  <c r="K70" i="12"/>
  <c r="S70" i="12" s="1"/>
  <c r="T70" i="12" s="1"/>
  <c r="E71" i="12"/>
  <c r="K71" i="12"/>
  <c r="S71" i="12" s="1"/>
  <c r="T71" i="12" s="1"/>
  <c r="E72" i="12"/>
  <c r="K72" i="12"/>
  <c r="S72" i="12" s="1"/>
  <c r="T72" i="12" s="1"/>
  <c r="E73" i="12"/>
  <c r="K73" i="12"/>
  <c r="S73" i="12" s="1"/>
  <c r="T73" i="12" s="1"/>
  <c r="E74" i="12"/>
  <c r="K74" i="12"/>
  <c r="S74" i="12" s="1"/>
  <c r="T74" i="12" s="1"/>
  <c r="E75" i="12"/>
  <c r="K75" i="12"/>
  <c r="S75" i="12" s="1"/>
  <c r="T75" i="12" s="1"/>
  <c r="E76" i="12"/>
  <c r="K76" i="12"/>
  <c r="S76" i="12" s="1"/>
  <c r="T76" i="12" s="1"/>
  <c r="E77" i="12"/>
  <c r="K77" i="12"/>
  <c r="S77" i="12" s="1"/>
  <c r="T77" i="12" s="1"/>
  <c r="E78" i="12"/>
  <c r="K78" i="12"/>
  <c r="S78" i="12" s="1"/>
  <c r="T78" i="12" s="1"/>
  <c r="E79" i="12"/>
  <c r="K79" i="12"/>
  <c r="S79" i="12" s="1"/>
  <c r="T79" i="12" s="1"/>
  <c r="E80" i="12"/>
  <c r="K80" i="12"/>
  <c r="S80" i="12" s="1"/>
  <c r="T80" i="12" s="1"/>
  <c r="E81" i="12"/>
  <c r="K81" i="12"/>
  <c r="S81" i="12" s="1"/>
  <c r="T81" i="12" s="1"/>
  <c r="E82" i="12"/>
  <c r="K82" i="12"/>
  <c r="S82" i="12" s="1"/>
  <c r="T82" i="12" s="1"/>
  <c r="E83" i="12"/>
  <c r="K83" i="12"/>
  <c r="S83" i="12" s="1"/>
  <c r="T83" i="12" s="1"/>
  <c r="E84" i="12"/>
  <c r="K84" i="12"/>
  <c r="S84" i="12" s="1"/>
  <c r="T84" i="12" s="1"/>
  <c r="E85" i="12"/>
  <c r="K85" i="12"/>
  <c r="S85" i="12" s="1"/>
  <c r="T85" i="12" s="1"/>
  <c r="E86" i="12"/>
  <c r="K86" i="12"/>
  <c r="S86" i="12" s="1"/>
  <c r="T86" i="12" s="1"/>
  <c r="E87" i="12"/>
  <c r="K87" i="12"/>
  <c r="S87" i="12" s="1"/>
  <c r="T87" i="12" s="1"/>
  <c r="E88" i="12"/>
  <c r="K88" i="12"/>
  <c r="S88" i="12" s="1"/>
  <c r="T88" i="12" s="1"/>
  <c r="E89" i="12"/>
  <c r="K89" i="12"/>
  <c r="S89" i="12" s="1"/>
  <c r="T89" i="12" s="1"/>
  <c r="E90" i="12"/>
  <c r="K90" i="12"/>
  <c r="S90" i="12" s="1"/>
  <c r="T90" i="12" s="1"/>
  <c r="E91" i="12"/>
  <c r="K91" i="12"/>
  <c r="S91" i="12" s="1"/>
  <c r="T91" i="12" s="1"/>
  <c r="E92" i="12"/>
  <c r="K92" i="12"/>
  <c r="S92" i="12" s="1"/>
  <c r="T92" i="12" s="1"/>
  <c r="E93" i="12"/>
  <c r="K93" i="12"/>
  <c r="S93" i="12" s="1"/>
  <c r="T93" i="12" s="1"/>
  <c r="E94" i="12"/>
  <c r="K94" i="12"/>
  <c r="S94" i="12" s="1"/>
  <c r="T94" i="12" s="1"/>
  <c r="E95" i="12"/>
  <c r="K95" i="12"/>
  <c r="S95" i="12" s="1"/>
  <c r="T95" i="12" s="1"/>
  <c r="E96" i="12"/>
  <c r="K96" i="12"/>
  <c r="S96" i="12" s="1"/>
  <c r="T96" i="12" s="1"/>
  <c r="E97" i="12"/>
  <c r="K97" i="12"/>
  <c r="S97" i="12" s="1"/>
  <c r="T97" i="12" s="1"/>
  <c r="E98" i="12"/>
  <c r="K98" i="12"/>
  <c r="S98" i="12" s="1"/>
  <c r="T98" i="12" s="1"/>
  <c r="E99" i="12"/>
  <c r="K99" i="12"/>
  <c r="S99" i="12" s="1"/>
  <c r="T99" i="12" s="1"/>
  <c r="E100" i="12"/>
  <c r="K100" i="12"/>
  <c r="S100" i="12" s="1"/>
  <c r="T100" i="12" s="1"/>
  <c r="E101" i="12"/>
  <c r="K101" i="12"/>
  <c r="S101" i="12" s="1"/>
  <c r="T101" i="12" s="1"/>
  <c r="E102" i="12"/>
  <c r="K102" i="12"/>
  <c r="S102" i="12" s="1"/>
  <c r="T102" i="12" s="1"/>
  <c r="E103" i="12"/>
  <c r="K103" i="12"/>
  <c r="S103" i="12" s="1"/>
  <c r="T103" i="12" s="1"/>
  <c r="E104" i="12"/>
  <c r="K104" i="12"/>
  <c r="S104" i="12" s="1"/>
  <c r="T104" i="12" s="1"/>
  <c r="E105" i="12"/>
  <c r="K105" i="12"/>
  <c r="S105" i="12" s="1"/>
  <c r="T105" i="12" s="1"/>
  <c r="E106" i="12"/>
  <c r="K106" i="12"/>
  <c r="S106" i="12" s="1"/>
  <c r="T106" i="12" s="1"/>
  <c r="E107" i="12"/>
  <c r="K107" i="12"/>
  <c r="S107" i="12" s="1"/>
  <c r="T107" i="12" s="1"/>
  <c r="E108" i="12"/>
  <c r="K108" i="12"/>
  <c r="S108" i="12" s="1"/>
  <c r="T108" i="12" s="1"/>
  <c r="E109" i="12"/>
  <c r="K109" i="12"/>
  <c r="S109" i="12" s="1"/>
  <c r="T109" i="12" s="1"/>
  <c r="E110" i="12"/>
  <c r="K110" i="12"/>
  <c r="S110" i="12" s="1"/>
  <c r="T110" i="12" s="1"/>
  <c r="E111" i="12"/>
  <c r="K111" i="12"/>
  <c r="S111" i="12" s="1"/>
  <c r="T111" i="12" s="1"/>
  <c r="E112" i="12"/>
  <c r="K112" i="12"/>
  <c r="S112" i="12" s="1"/>
  <c r="T112" i="12" s="1"/>
  <c r="E113" i="12"/>
  <c r="K113" i="12"/>
  <c r="S113" i="12" s="1"/>
  <c r="T113" i="12" s="1"/>
  <c r="E114" i="12"/>
  <c r="K114" i="12"/>
  <c r="S114" i="12" s="1"/>
  <c r="T114" i="12" s="1"/>
  <c r="E115" i="12"/>
  <c r="K115" i="12"/>
  <c r="S115" i="12" s="1"/>
  <c r="T115" i="12" s="1"/>
  <c r="E116" i="12"/>
  <c r="K116" i="12"/>
  <c r="S116" i="12" s="1"/>
  <c r="T116" i="12" s="1"/>
  <c r="E117" i="12"/>
  <c r="K117" i="12"/>
  <c r="S117" i="12" s="1"/>
  <c r="T117" i="12" s="1"/>
  <c r="E118" i="12"/>
  <c r="K118" i="12"/>
  <c r="S118" i="12" s="1"/>
  <c r="T118" i="12" s="1"/>
  <c r="E119" i="12"/>
  <c r="K119" i="12"/>
  <c r="S119" i="12" s="1"/>
  <c r="T119" i="12" s="1"/>
  <c r="E120" i="12"/>
  <c r="K120" i="12"/>
  <c r="S120" i="12" s="1"/>
  <c r="T120" i="12" s="1"/>
  <c r="E121" i="12"/>
  <c r="K121" i="12"/>
  <c r="S121" i="12" s="1"/>
  <c r="T121" i="12" s="1"/>
  <c r="E122" i="12"/>
  <c r="K122" i="12"/>
  <c r="S122" i="12" s="1"/>
  <c r="T122" i="12" s="1"/>
  <c r="E123" i="12"/>
  <c r="K123" i="12"/>
  <c r="S123" i="12" s="1"/>
  <c r="T123" i="12" s="1"/>
  <c r="E124" i="12"/>
  <c r="K124" i="12"/>
  <c r="S124" i="12" s="1"/>
  <c r="T124" i="12" s="1"/>
  <c r="E125" i="12"/>
  <c r="K125" i="12"/>
  <c r="S125" i="12" s="1"/>
  <c r="T125" i="12" s="1"/>
  <c r="E126" i="12"/>
  <c r="K126" i="12"/>
  <c r="S126" i="12" s="1"/>
  <c r="T126" i="12" s="1"/>
  <c r="E127" i="12"/>
  <c r="K127" i="12"/>
  <c r="S127" i="12" s="1"/>
  <c r="T127" i="12" s="1"/>
  <c r="E128" i="12"/>
  <c r="K128" i="12"/>
  <c r="S128" i="12" s="1"/>
  <c r="T128" i="12" s="1"/>
  <c r="E129" i="12"/>
  <c r="K129" i="12"/>
  <c r="S129" i="12" s="1"/>
  <c r="T129" i="12" s="1"/>
  <c r="E130" i="12"/>
  <c r="K130" i="12"/>
  <c r="S130" i="12" s="1"/>
  <c r="T130" i="12" s="1"/>
  <c r="E131" i="12"/>
  <c r="K131" i="12"/>
  <c r="S131" i="12" s="1"/>
  <c r="T131" i="12" s="1"/>
  <c r="E132" i="12"/>
  <c r="K132" i="12"/>
  <c r="S132" i="12" s="1"/>
  <c r="T132" i="12" s="1"/>
  <c r="E133" i="12"/>
  <c r="K133" i="12"/>
  <c r="S133" i="12" s="1"/>
  <c r="T133" i="12" s="1"/>
  <c r="E134" i="12"/>
  <c r="K134" i="12"/>
  <c r="S134" i="12" s="1"/>
  <c r="T134" i="12" s="1"/>
  <c r="E135" i="12"/>
  <c r="K135" i="12"/>
  <c r="S135" i="12" s="1"/>
  <c r="T135" i="12" s="1"/>
  <c r="E136" i="12"/>
  <c r="K136" i="12"/>
  <c r="S136" i="12" s="1"/>
  <c r="T136" i="12" s="1"/>
  <c r="E137" i="12"/>
  <c r="K137" i="12"/>
  <c r="S137" i="12" s="1"/>
  <c r="T137" i="12" s="1"/>
  <c r="E138" i="12"/>
  <c r="K138" i="12"/>
  <c r="S138" i="12" s="1"/>
  <c r="T138" i="12" s="1"/>
  <c r="E139" i="12"/>
  <c r="K139" i="12"/>
  <c r="S139" i="12" s="1"/>
  <c r="T139" i="12" s="1"/>
  <c r="E140" i="12"/>
  <c r="K140" i="12"/>
  <c r="S140" i="12" s="1"/>
  <c r="T140" i="12" s="1"/>
  <c r="E141" i="12"/>
  <c r="K141" i="12"/>
  <c r="S141" i="12" s="1"/>
  <c r="T141" i="12" s="1"/>
  <c r="E142" i="12"/>
  <c r="K142" i="12"/>
  <c r="S142" i="12" s="1"/>
  <c r="T142" i="12" s="1"/>
  <c r="E143" i="12"/>
  <c r="K143" i="12"/>
  <c r="S143" i="12" s="1"/>
  <c r="T143" i="12" s="1"/>
  <c r="E144" i="12"/>
  <c r="K144" i="12"/>
  <c r="S144" i="12" s="1"/>
  <c r="T144" i="12" s="1"/>
  <c r="E145" i="12"/>
  <c r="K145" i="12"/>
  <c r="S145" i="12" s="1"/>
  <c r="T145" i="12" s="1"/>
  <c r="E146" i="12"/>
  <c r="K146" i="12"/>
  <c r="S146" i="12" s="1"/>
  <c r="T146" i="12" s="1"/>
  <c r="E147" i="12"/>
  <c r="K147" i="12"/>
  <c r="S147" i="12" s="1"/>
  <c r="T147" i="12" s="1"/>
  <c r="E148" i="12"/>
  <c r="K148" i="12"/>
  <c r="S148" i="12" s="1"/>
  <c r="T148" i="12" s="1"/>
  <c r="E149" i="12"/>
  <c r="K149" i="12"/>
  <c r="S149" i="12" s="1"/>
  <c r="T149" i="12" s="1"/>
  <c r="E150" i="12"/>
  <c r="K150" i="12"/>
  <c r="S150" i="12" s="1"/>
  <c r="T150" i="12" s="1"/>
  <c r="E151" i="12"/>
  <c r="K151" i="12"/>
  <c r="S151" i="12" s="1"/>
  <c r="T151" i="12" s="1"/>
  <c r="E152" i="12"/>
  <c r="K152" i="12"/>
  <c r="S152" i="12" s="1"/>
  <c r="T152" i="12" s="1"/>
  <c r="E153" i="12"/>
  <c r="K153" i="12"/>
  <c r="S153" i="12" s="1"/>
  <c r="T153" i="12" s="1"/>
  <c r="E154" i="12"/>
  <c r="K154" i="12"/>
  <c r="S154" i="12" s="1"/>
  <c r="T154" i="12" s="1"/>
  <c r="E155" i="12"/>
  <c r="K155" i="12"/>
  <c r="S155" i="12" s="1"/>
  <c r="T155" i="12" s="1"/>
  <c r="E156" i="12"/>
  <c r="K156" i="12"/>
  <c r="S156" i="12" s="1"/>
  <c r="T156" i="12" s="1"/>
  <c r="E157" i="12"/>
  <c r="K157" i="12"/>
  <c r="S157" i="12" s="1"/>
  <c r="T157" i="12" s="1"/>
  <c r="E158" i="12"/>
  <c r="K158" i="12"/>
  <c r="S158" i="12" s="1"/>
  <c r="T158" i="12" s="1"/>
  <c r="E159" i="12"/>
  <c r="K159" i="12"/>
  <c r="S159" i="12" s="1"/>
  <c r="T159" i="12" s="1"/>
  <c r="E160" i="12"/>
  <c r="K160" i="12"/>
  <c r="S160" i="12" s="1"/>
  <c r="T160" i="12" s="1"/>
  <c r="E161" i="12"/>
  <c r="K161" i="12"/>
  <c r="S161" i="12" s="1"/>
  <c r="T161" i="12" s="1"/>
  <c r="E162" i="12"/>
  <c r="K162" i="12"/>
  <c r="S162" i="12" s="1"/>
  <c r="T162" i="12" s="1"/>
  <c r="E163" i="12"/>
  <c r="K163" i="12"/>
  <c r="S163" i="12" s="1"/>
  <c r="T163" i="12" s="1"/>
  <c r="E164" i="12"/>
  <c r="K164" i="12"/>
  <c r="S164" i="12" s="1"/>
  <c r="T164" i="12" s="1"/>
  <c r="E165" i="12"/>
  <c r="K165" i="12"/>
  <c r="S165" i="12" s="1"/>
  <c r="T165" i="12" s="1"/>
  <c r="E166" i="12"/>
  <c r="K166" i="12"/>
  <c r="S166" i="12" s="1"/>
  <c r="T166" i="12" s="1"/>
  <c r="E167" i="12"/>
  <c r="K167" i="12"/>
  <c r="S167" i="12" s="1"/>
  <c r="T167" i="12" s="1"/>
  <c r="E168" i="12"/>
  <c r="K168" i="12"/>
  <c r="S168" i="12" s="1"/>
  <c r="T168" i="12" s="1"/>
  <c r="E169" i="12"/>
  <c r="K169" i="12"/>
  <c r="S169" i="12" s="1"/>
  <c r="T169" i="12" s="1"/>
  <c r="E170" i="12"/>
  <c r="K170" i="12"/>
  <c r="S170" i="12" s="1"/>
  <c r="T170" i="12" s="1"/>
  <c r="E171" i="12"/>
  <c r="K171" i="12"/>
  <c r="S171" i="12" s="1"/>
  <c r="T171" i="12" s="1"/>
  <c r="E172" i="12"/>
  <c r="K172" i="12"/>
  <c r="S172" i="12" s="1"/>
  <c r="T172" i="12" s="1"/>
  <c r="E173" i="12"/>
  <c r="K173" i="12"/>
  <c r="S173" i="12" s="1"/>
  <c r="T173" i="12" s="1"/>
  <c r="E174" i="12"/>
  <c r="K174" i="12"/>
  <c r="S174" i="12" s="1"/>
  <c r="T174" i="12" s="1"/>
  <c r="E175" i="12"/>
  <c r="K175" i="12"/>
  <c r="S175" i="12" s="1"/>
  <c r="T175" i="12" s="1"/>
  <c r="E176" i="12"/>
  <c r="K176" i="12"/>
  <c r="S176" i="12" s="1"/>
  <c r="T176" i="12" s="1"/>
  <c r="E177" i="12"/>
  <c r="K177" i="12"/>
  <c r="S177" i="12" s="1"/>
  <c r="T177" i="12" s="1"/>
  <c r="E178" i="12"/>
  <c r="K178" i="12"/>
  <c r="S178" i="12" s="1"/>
  <c r="T178" i="12" s="1"/>
  <c r="E179" i="12"/>
  <c r="K179" i="12"/>
  <c r="S179" i="12" s="1"/>
  <c r="T179" i="12" s="1"/>
  <c r="E180" i="12"/>
  <c r="K180" i="12"/>
  <c r="S180" i="12" s="1"/>
  <c r="T180" i="12" s="1"/>
  <c r="E181" i="12"/>
  <c r="K181" i="12"/>
  <c r="S181" i="12" s="1"/>
  <c r="T181" i="12" s="1"/>
  <c r="E182" i="12"/>
  <c r="K182" i="12"/>
  <c r="S182" i="12" s="1"/>
  <c r="T182" i="12" s="1"/>
  <c r="E183" i="12"/>
  <c r="K183" i="12"/>
  <c r="S183" i="12" s="1"/>
  <c r="T183" i="12" s="1"/>
  <c r="E184" i="12"/>
  <c r="K184" i="12"/>
  <c r="S184" i="12" s="1"/>
  <c r="T184" i="12" s="1"/>
  <c r="E185" i="12"/>
  <c r="K185" i="12"/>
  <c r="S185" i="12" s="1"/>
  <c r="T185" i="12" s="1"/>
  <c r="E186" i="12"/>
  <c r="K186" i="12"/>
  <c r="S186" i="12" s="1"/>
  <c r="T186" i="12" s="1"/>
  <c r="E187" i="12"/>
  <c r="K187" i="12"/>
  <c r="S187" i="12" s="1"/>
  <c r="T187" i="12" s="1"/>
  <c r="E188" i="12"/>
  <c r="K188" i="12"/>
  <c r="S188" i="12" s="1"/>
  <c r="T188" i="12" s="1"/>
  <c r="E189" i="12"/>
  <c r="K189" i="12"/>
  <c r="S189" i="12" s="1"/>
  <c r="T189" i="12" s="1"/>
  <c r="E190" i="12"/>
  <c r="K190" i="12"/>
  <c r="S190" i="12" s="1"/>
  <c r="T190" i="12" s="1"/>
  <c r="E191" i="12"/>
  <c r="K191" i="12"/>
  <c r="S191" i="12" s="1"/>
  <c r="T191" i="12" s="1"/>
  <c r="E192" i="12"/>
  <c r="K192" i="12"/>
  <c r="S192" i="12" s="1"/>
  <c r="T192" i="12" s="1"/>
  <c r="E193" i="12"/>
  <c r="K193" i="12"/>
  <c r="S193" i="12" s="1"/>
  <c r="T193" i="12" s="1"/>
  <c r="E194" i="12"/>
  <c r="K194" i="12"/>
  <c r="S194" i="12" s="1"/>
  <c r="T194" i="12" s="1"/>
  <c r="E195" i="12"/>
  <c r="K195" i="12"/>
  <c r="S195" i="12" s="1"/>
  <c r="T195" i="12" s="1"/>
  <c r="E196" i="12"/>
  <c r="K196" i="12"/>
  <c r="S196" i="12" s="1"/>
  <c r="T196" i="12" s="1"/>
  <c r="E197" i="12"/>
  <c r="K197" i="12"/>
  <c r="S197" i="12" s="1"/>
  <c r="T197" i="12" s="1"/>
  <c r="E198" i="12"/>
  <c r="K198" i="12"/>
  <c r="S198" i="12" s="1"/>
  <c r="T198" i="12" s="1"/>
  <c r="E199" i="12"/>
  <c r="K199" i="12"/>
  <c r="S199" i="12" s="1"/>
  <c r="T199" i="12" s="1"/>
  <c r="E200" i="12"/>
  <c r="K200" i="12"/>
  <c r="S200" i="12" s="1"/>
  <c r="T200" i="12" s="1"/>
  <c r="E201" i="12"/>
  <c r="K201" i="12"/>
  <c r="S201" i="12" s="1"/>
  <c r="T201" i="12" s="1"/>
  <c r="E202" i="12"/>
  <c r="K202" i="12"/>
  <c r="S202" i="12" s="1"/>
  <c r="T202" i="12" s="1"/>
  <c r="E203" i="12"/>
  <c r="K203" i="12"/>
  <c r="S203" i="12" s="1"/>
  <c r="T203" i="12" s="1"/>
  <c r="E204" i="12"/>
  <c r="K204" i="12"/>
  <c r="S204" i="12" s="1"/>
  <c r="T204" i="12" s="1"/>
  <c r="E205" i="12"/>
  <c r="K205" i="12"/>
  <c r="S205" i="12" s="1"/>
  <c r="T205" i="12" s="1"/>
  <c r="E206" i="12"/>
  <c r="K206" i="12"/>
  <c r="S206" i="12" s="1"/>
  <c r="T206" i="12" s="1"/>
  <c r="E207" i="12"/>
  <c r="K207" i="12"/>
  <c r="S207" i="12" s="1"/>
  <c r="T207" i="12" s="1"/>
  <c r="E208" i="12"/>
  <c r="K208" i="12"/>
  <c r="S208" i="12" s="1"/>
  <c r="T208" i="12" s="1"/>
  <c r="E209" i="12"/>
  <c r="K209" i="12"/>
  <c r="S209" i="12" s="1"/>
  <c r="T209" i="12" s="1"/>
  <c r="E210" i="12"/>
  <c r="K210" i="12"/>
  <c r="S210" i="12" s="1"/>
  <c r="T210" i="12" s="1"/>
  <c r="E211" i="12"/>
  <c r="K211" i="12"/>
  <c r="S211" i="12" s="1"/>
  <c r="T211" i="12" s="1"/>
  <c r="E212" i="12"/>
  <c r="K212" i="12"/>
  <c r="S212" i="12" s="1"/>
  <c r="T212" i="12" s="1"/>
  <c r="E213" i="12"/>
  <c r="K213" i="12"/>
  <c r="S213" i="12" s="1"/>
  <c r="T213" i="12" s="1"/>
  <c r="E214" i="12"/>
  <c r="K214" i="12"/>
  <c r="S214" i="12" s="1"/>
  <c r="T214" i="12" s="1"/>
  <c r="E215" i="12"/>
  <c r="K215" i="12"/>
  <c r="S215" i="12" s="1"/>
  <c r="T215" i="12" s="1"/>
  <c r="E216" i="12"/>
  <c r="K216" i="12"/>
  <c r="S216" i="12" s="1"/>
  <c r="T216" i="12" s="1"/>
  <c r="E217" i="12"/>
  <c r="K217" i="12"/>
  <c r="S217" i="12" s="1"/>
  <c r="T217" i="12" s="1"/>
  <c r="E218" i="12"/>
  <c r="K218" i="12"/>
  <c r="S218" i="12" s="1"/>
  <c r="T218" i="12" s="1"/>
  <c r="E219" i="12"/>
  <c r="K219" i="12"/>
  <c r="S219" i="12" s="1"/>
  <c r="T219" i="12" s="1"/>
  <c r="E220" i="12"/>
  <c r="K220" i="12"/>
  <c r="S220" i="12" s="1"/>
  <c r="T220" i="12" s="1"/>
  <c r="E221" i="12"/>
  <c r="K221" i="12"/>
  <c r="S221" i="12" s="1"/>
  <c r="T221" i="12" s="1"/>
  <c r="E222" i="12"/>
  <c r="K222" i="12"/>
  <c r="S222" i="12" s="1"/>
  <c r="T222" i="12" s="1"/>
  <c r="E223" i="12"/>
  <c r="K223" i="12"/>
  <c r="S223" i="12" s="1"/>
  <c r="T223" i="12" s="1"/>
  <c r="E224" i="12"/>
  <c r="K224" i="12"/>
  <c r="S224" i="12" s="1"/>
  <c r="T224" i="12" s="1"/>
  <c r="E225" i="12"/>
  <c r="K225" i="12"/>
  <c r="S225" i="12" s="1"/>
  <c r="T225" i="12" s="1"/>
  <c r="E226" i="12"/>
  <c r="K226" i="12"/>
  <c r="S226" i="12" s="1"/>
  <c r="T226" i="12" s="1"/>
  <c r="E227" i="12"/>
  <c r="K227" i="12"/>
  <c r="S227" i="12" s="1"/>
  <c r="T227" i="12" s="1"/>
  <c r="E228" i="12"/>
  <c r="K228" i="12"/>
  <c r="S228" i="12" s="1"/>
  <c r="T228" i="12" s="1"/>
  <c r="E229" i="12"/>
  <c r="K229" i="12"/>
  <c r="S229" i="12" s="1"/>
  <c r="T229" i="12" s="1"/>
  <c r="E230" i="12"/>
  <c r="K230" i="12"/>
  <c r="S230" i="12" s="1"/>
  <c r="T230" i="12" s="1"/>
  <c r="E231" i="12"/>
  <c r="K231" i="12"/>
  <c r="S231" i="12" s="1"/>
  <c r="T231" i="12" s="1"/>
  <c r="E232" i="12"/>
  <c r="K232" i="12"/>
  <c r="S232" i="12" s="1"/>
  <c r="T232" i="12" s="1"/>
  <c r="E233" i="12"/>
  <c r="K233" i="12"/>
  <c r="S233" i="12" s="1"/>
  <c r="T233" i="12" s="1"/>
  <c r="E234" i="12"/>
  <c r="K234" i="12"/>
  <c r="S234" i="12" s="1"/>
  <c r="T234" i="12" s="1"/>
  <c r="E235" i="12"/>
  <c r="K235" i="12"/>
  <c r="S235" i="12" s="1"/>
  <c r="T235" i="12" s="1"/>
  <c r="E236" i="12"/>
  <c r="K236" i="12"/>
  <c r="S236" i="12" s="1"/>
  <c r="T236" i="12" s="1"/>
  <c r="E237" i="12"/>
  <c r="K237" i="12"/>
  <c r="S237" i="12" s="1"/>
  <c r="T237" i="12" s="1"/>
  <c r="E238" i="12"/>
  <c r="K238" i="12"/>
  <c r="S238" i="12" s="1"/>
  <c r="T238" i="12" s="1"/>
  <c r="E239" i="12"/>
  <c r="K239" i="12"/>
  <c r="S239" i="12" s="1"/>
  <c r="T239" i="12" s="1"/>
  <c r="E240" i="12"/>
  <c r="K240" i="12"/>
  <c r="S240" i="12" s="1"/>
  <c r="T240" i="12" s="1"/>
  <c r="E241" i="12"/>
  <c r="K241" i="12"/>
  <c r="S241" i="12" s="1"/>
  <c r="T241" i="12" s="1"/>
  <c r="E242" i="12"/>
  <c r="K242" i="12"/>
  <c r="S242" i="12" s="1"/>
  <c r="T242" i="12" s="1"/>
  <c r="E243" i="12"/>
  <c r="K243" i="12"/>
  <c r="S243" i="12" s="1"/>
  <c r="T243" i="12" s="1"/>
  <c r="E244" i="12"/>
  <c r="K244" i="12"/>
  <c r="S244" i="12" s="1"/>
  <c r="T244" i="12" s="1"/>
  <c r="E245" i="12"/>
  <c r="K245" i="12"/>
  <c r="S245" i="12" s="1"/>
  <c r="T245" i="12" s="1"/>
  <c r="E246" i="12"/>
  <c r="K246" i="12"/>
  <c r="S246" i="12" s="1"/>
  <c r="T246" i="12" s="1"/>
  <c r="E247" i="12"/>
  <c r="K247" i="12"/>
  <c r="S247" i="12" s="1"/>
  <c r="T247" i="12" s="1"/>
  <c r="E248" i="12"/>
  <c r="K248" i="12"/>
  <c r="S248" i="12" s="1"/>
  <c r="T248" i="12" s="1"/>
  <c r="E249" i="12"/>
  <c r="K249" i="12"/>
  <c r="S249" i="12" s="1"/>
  <c r="T249" i="12" s="1"/>
  <c r="E250" i="12"/>
  <c r="K250" i="12"/>
  <c r="S250" i="12" s="1"/>
  <c r="T250" i="12" s="1"/>
  <c r="E251" i="12"/>
  <c r="K251" i="12"/>
  <c r="S251" i="12" s="1"/>
  <c r="T251" i="12" s="1"/>
  <c r="E252" i="12"/>
  <c r="K252" i="12"/>
  <c r="S252" i="12" s="1"/>
  <c r="T252" i="12" s="1"/>
  <c r="E253" i="12"/>
  <c r="K253" i="12"/>
  <c r="S253" i="12" s="1"/>
  <c r="T253" i="12" s="1"/>
  <c r="E254" i="12"/>
  <c r="K254" i="12"/>
  <c r="S254" i="12" s="1"/>
  <c r="T254" i="12" s="1"/>
  <c r="E255" i="12"/>
  <c r="K255" i="12"/>
  <c r="S255" i="12" s="1"/>
  <c r="T255" i="12" s="1"/>
  <c r="E256" i="12"/>
  <c r="K256" i="12"/>
  <c r="S256" i="12" s="1"/>
  <c r="T256" i="12" s="1"/>
  <c r="E257" i="12"/>
  <c r="K257" i="12"/>
  <c r="S257" i="12" s="1"/>
  <c r="T257" i="12" s="1"/>
  <c r="E258" i="12"/>
  <c r="K258" i="12"/>
  <c r="S258" i="12" s="1"/>
  <c r="T258" i="12" s="1"/>
  <c r="E259" i="12"/>
  <c r="K259" i="12"/>
  <c r="S259" i="12" s="1"/>
  <c r="T259" i="12" s="1"/>
  <c r="E260" i="12"/>
  <c r="K260" i="12"/>
  <c r="S260" i="12" s="1"/>
  <c r="T260" i="12" s="1"/>
  <c r="E261" i="12"/>
  <c r="K261" i="12"/>
  <c r="S261" i="12" s="1"/>
  <c r="T261" i="12" s="1"/>
  <c r="E262" i="12"/>
  <c r="K262" i="12"/>
  <c r="S262" i="12" s="1"/>
  <c r="T262" i="12" s="1"/>
  <c r="E263" i="12"/>
  <c r="K263" i="12"/>
  <c r="S263" i="12" s="1"/>
  <c r="T263" i="12" s="1"/>
  <c r="E264" i="12"/>
  <c r="K264" i="12"/>
  <c r="S264" i="12" s="1"/>
  <c r="T264" i="12" s="1"/>
  <c r="E265" i="12"/>
  <c r="K265" i="12"/>
  <c r="S265" i="12" s="1"/>
  <c r="T265" i="12" s="1"/>
  <c r="E266" i="12"/>
  <c r="K266" i="12"/>
  <c r="S266" i="12" s="1"/>
  <c r="T266" i="12" s="1"/>
  <c r="E267" i="12"/>
  <c r="K267" i="12"/>
  <c r="S267" i="12" s="1"/>
  <c r="T267" i="12" s="1"/>
  <c r="E268" i="12"/>
  <c r="K268" i="12"/>
  <c r="S268" i="12" s="1"/>
  <c r="T268" i="12" s="1"/>
  <c r="E269" i="12"/>
  <c r="K269" i="12"/>
  <c r="S269" i="12" s="1"/>
  <c r="T269" i="12" s="1"/>
  <c r="E270" i="12"/>
  <c r="K270" i="12"/>
  <c r="S270" i="12" s="1"/>
  <c r="T270" i="12" s="1"/>
  <c r="E271" i="12"/>
  <c r="K271" i="12"/>
  <c r="S271" i="12" s="1"/>
  <c r="T271" i="12" s="1"/>
  <c r="E272" i="12"/>
  <c r="K272" i="12"/>
  <c r="S272" i="12" s="1"/>
  <c r="T272" i="12" s="1"/>
  <c r="E273" i="12"/>
  <c r="K273" i="12"/>
  <c r="S273" i="12" s="1"/>
  <c r="T273" i="12" s="1"/>
  <c r="E274" i="12"/>
  <c r="K274" i="12"/>
  <c r="S274" i="12" s="1"/>
  <c r="T274" i="12" s="1"/>
  <c r="E275" i="12"/>
  <c r="K275" i="12"/>
  <c r="S275" i="12" s="1"/>
  <c r="T275" i="12" s="1"/>
  <c r="E276" i="12"/>
  <c r="K276" i="12"/>
  <c r="S276" i="12" s="1"/>
  <c r="T276" i="12" s="1"/>
  <c r="E277" i="12"/>
  <c r="K277" i="12"/>
  <c r="S277" i="12" s="1"/>
  <c r="T277" i="12" s="1"/>
  <c r="E278" i="12"/>
  <c r="K278" i="12"/>
  <c r="S278" i="12" s="1"/>
  <c r="T278" i="12" s="1"/>
  <c r="E279" i="12"/>
  <c r="K279" i="12"/>
  <c r="S279" i="12" s="1"/>
  <c r="T279" i="12" s="1"/>
  <c r="E280" i="12"/>
  <c r="K280" i="12"/>
  <c r="S280" i="12" s="1"/>
  <c r="T280" i="12" s="1"/>
  <c r="E281" i="12"/>
  <c r="K281" i="12"/>
  <c r="S281" i="12" s="1"/>
  <c r="T281" i="12" s="1"/>
  <c r="E282" i="12"/>
  <c r="K282" i="12"/>
  <c r="S282" i="12" s="1"/>
  <c r="T282" i="12" s="1"/>
  <c r="E283" i="12"/>
  <c r="K283" i="12"/>
  <c r="S283" i="12" s="1"/>
  <c r="T283" i="12" s="1"/>
  <c r="E284" i="12"/>
  <c r="K284" i="12"/>
  <c r="S284" i="12" s="1"/>
  <c r="T284" i="12" s="1"/>
  <c r="E285" i="12"/>
  <c r="K285" i="12"/>
  <c r="S285" i="12" s="1"/>
  <c r="T285" i="12" s="1"/>
  <c r="E286" i="12"/>
  <c r="K286" i="12"/>
  <c r="S286" i="12" s="1"/>
  <c r="T286" i="12" s="1"/>
  <c r="E287" i="12"/>
  <c r="K287" i="12"/>
  <c r="S287" i="12" s="1"/>
  <c r="T287" i="12" s="1"/>
  <c r="E288" i="12"/>
  <c r="K288" i="12"/>
  <c r="S288" i="12" s="1"/>
  <c r="T288" i="12" s="1"/>
  <c r="E289" i="12"/>
  <c r="K289" i="12"/>
  <c r="S289" i="12" s="1"/>
  <c r="T289" i="12" s="1"/>
  <c r="E290" i="12"/>
  <c r="K290" i="12"/>
  <c r="S290" i="12" s="1"/>
  <c r="T290" i="12" s="1"/>
  <c r="E291" i="12"/>
  <c r="K291" i="12"/>
  <c r="S291" i="12" s="1"/>
  <c r="T291" i="12" s="1"/>
  <c r="E292" i="12"/>
  <c r="K292" i="12"/>
  <c r="S292" i="12" s="1"/>
  <c r="T292" i="12" s="1"/>
  <c r="E293" i="12"/>
  <c r="K293" i="12"/>
  <c r="S293" i="12" s="1"/>
  <c r="T293" i="12" s="1"/>
  <c r="E294" i="12"/>
  <c r="K294" i="12"/>
  <c r="S294" i="12" s="1"/>
  <c r="T294" i="12" s="1"/>
  <c r="E295" i="12"/>
  <c r="K295" i="12"/>
  <c r="S295" i="12" s="1"/>
  <c r="T295" i="12" s="1"/>
  <c r="E296" i="12"/>
  <c r="K296" i="12"/>
  <c r="S296" i="12" s="1"/>
  <c r="T296" i="12" s="1"/>
  <c r="E297" i="12"/>
  <c r="K297" i="12"/>
  <c r="S297" i="12" s="1"/>
  <c r="T297" i="12" s="1"/>
  <c r="E298" i="12"/>
  <c r="K298" i="12"/>
  <c r="S298" i="12" s="1"/>
  <c r="T298" i="12" s="1"/>
  <c r="E299" i="12"/>
  <c r="K299" i="12"/>
  <c r="S299" i="12" s="1"/>
  <c r="T299" i="12" s="1"/>
  <c r="E300" i="12"/>
  <c r="K300" i="12"/>
  <c r="S300" i="12" s="1"/>
  <c r="T300" i="12" s="1"/>
  <c r="E301" i="12"/>
  <c r="K301" i="12"/>
  <c r="S301" i="12" s="1"/>
  <c r="T301" i="12" s="1"/>
  <c r="E302" i="12"/>
  <c r="K302" i="12"/>
  <c r="S302" i="12" s="1"/>
  <c r="T302" i="12" s="1"/>
  <c r="E303" i="12"/>
  <c r="K303" i="12"/>
  <c r="S303" i="12" s="1"/>
  <c r="T303" i="12" s="1"/>
  <c r="E304" i="12"/>
  <c r="K304" i="12"/>
  <c r="S304" i="12" s="1"/>
  <c r="T304" i="12" s="1"/>
  <c r="E305" i="12"/>
  <c r="K305" i="12"/>
  <c r="S305" i="12" s="1"/>
  <c r="T305" i="12" s="1"/>
  <c r="E306" i="12"/>
  <c r="K306" i="12"/>
  <c r="S306" i="12" s="1"/>
  <c r="T306" i="12" s="1"/>
  <c r="E307" i="12"/>
  <c r="K307" i="12"/>
  <c r="S307" i="12" s="1"/>
  <c r="T307" i="12" s="1"/>
  <c r="E308" i="12"/>
  <c r="K308" i="12"/>
  <c r="S308" i="12" s="1"/>
  <c r="T308" i="12" s="1"/>
  <c r="E309" i="12"/>
  <c r="K309" i="12"/>
  <c r="S309" i="12" s="1"/>
  <c r="T309" i="12" s="1"/>
  <c r="E310" i="12"/>
  <c r="K310" i="12"/>
  <c r="S310" i="12" s="1"/>
  <c r="T310" i="12" s="1"/>
  <c r="E311" i="12"/>
  <c r="K311" i="12"/>
  <c r="S311" i="12" s="1"/>
  <c r="T311" i="12" s="1"/>
  <c r="E312" i="12"/>
  <c r="K312" i="12"/>
  <c r="S312" i="12" s="1"/>
  <c r="T312" i="12" s="1"/>
  <c r="E313" i="12"/>
  <c r="K313" i="12"/>
  <c r="S313" i="12" s="1"/>
  <c r="T313" i="12" s="1"/>
  <c r="E314" i="12"/>
  <c r="K314" i="12"/>
  <c r="S314" i="12" s="1"/>
  <c r="T314" i="12" s="1"/>
  <c r="E315" i="12"/>
  <c r="K315" i="12"/>
  <c r="S315" i="12" s="1"/>
  <c r="T315" i="12" s="1"/>
  <c r="E316" i="12"/>
  <c r="K316" i="12"/>
  <c r="S316" i="12" s="1"/>
  <c r="T316" i="12" s="1"/>
  <c r="E317" i="12"/>
  <c r="K317" i="12"/>
  <c r="S317" i="12" s="1"/>
  <c r="T317" i="12" s="1"/>
  <c r="E318" i="12"/>
  <c r="K318" i="12"/>
  <c r="S318" i="12" s="1"/>
  <c r="T318" i="12" s="1"/>
  <c r="E319" i="12"/>
  <c r="K319" i="12"/>
  <c r="S319" i="12" s="1"/>
  <c r="T319" i="12" s="1"/>
  <c r="E320" i="12"/>
  <c r="K320" i="12"/>
  <c r="S320" i="12" s="1"/>
  <c r="T320" i="12" s="1"/>
  <c r="E321" i="12"/>
  <c r="K321" i="12"/>
  <c r="S321" i="12" s="1"/>
  <c r="T321" i="12" s="1"/>
  <c r="E322" i="12"/>
  <c r="K322" i="12"/>
  <c r="S322" i="12" s="1"/>
  <c r="T322" i="12" s="1"/>
  <c r="E323" i="12"/>
  <c r="K323" i="12"/>
  <c r="S323" i="12" s="1"/>
  <c r="T323" i="12" s="1"/>
  <c r="E324" i="12"/>
  <c r="K324" i="12"/>
  <c r="S324" i="12" s="1"/>
  <c r="T324" i="12" s="1"/>
  <c r="E325" i="12"/>
  <c r="K325" i="12"/>
  <c r="S325" i="12" s="1"/>
  <c r="T325" i="12" s="1"/>
  <c r="E326" i="12"/>
  <c r="K326" i="12"/>
  <c r="S326" i="12" s="1"/>
  <c r="T326" i="12" s="1"/>
  <c r="E327" i="12"/>
  <c r="K327" i="12"/>
  <c r="S327" i="12" s="1"/>
  <c r="T327" i="12" s="1"/>
  <c r="E328" i="12"/>
  <c r="K328" i="12"/>
  <c r="S328" i="12" s="1"/>
  <c r="T328" i="12" s="1"/>
  <c r="E329" i="12"/>
  <c r="K329" i="12"/>
  <c r="S329" i="12" s="1"/>
  <c r="T329" i="12" s="1"/>
  <c r="E330" i="12"/>
  <c r="K330" i="12"/>
  <c r="S330" i="12" s="1"/>
  <c r="T330" i="12" s="1"/>
  <c r="E331" i="12"/>
  <c r="K331" i="12"/>
  <c r="S331" i="12" s="1"/>
  <c r="T331" i="12" s="1"/>
  <c r="E332" i="12"/>
  <c r="K332" i="12"/>
  <c r="S332" i="12" s="1"/>
  <c r="T332" i="12" s="1"/>
  <c r="E333" i="12"/>
  <c r="K333" i="12"/>
  <c r="S333" i="12" s="1"/>
  <c r="T333" i="12" s="1"/>
  <c r="E334" i="12"/>
  <c r="K334" i="12"/>
  <c r="S334" i="12" s="1"/>
  <c r="T334" i="12" s="1"/>
  <c r="E335" i="12"/>
  <c r="K335" i="12"/>
  <c r="S335" i="12" s="1"/>
  <c r="T335" i="12" s="1"/>
  <c r="E336" i="12"/>
  <c r="K336" i="12"/>
  <c r="S336" i="12" s="1"/>
  <c r="T336" i="12" s="1"/>
  <c r="E337" i="12"/>
  <c r="K337" i="12"/>
  <c r="S337" i="12" s="1"/>
  <c r="T337" i="12" s="1"/>
  <c r="E338" i="12"/>
  <c r="K338" i="12"/>
  <c r="S338" i="12" s="1"/>
  <c r="T338" i="12" s="1"/>
  <c r="E339" i="12"/>
  <c r="K339" i="12"/>
  <c r="S339" i="12" s="1"/>
  <c r="T339" i="12" s="1"/>
  <c r="E340" i="12"/>
  <c r="K340" i="12"/>
  <c r="S340" i="12" s="1"/>
  <c r="T340" i="12" s="1"/>
  <c r="E341" i="12"/>
  <c r="K341" i="12"/>
  <c r="S341" i="12" s="1"/>
  <c r="T341" i="12" s="1"/>
  <c r="E342" i="12"/>
  <c r="K342" i="12"/>
  <c r="S342" i="12" s="1"/>
  <c r="T342" i="12" s="1"/>
  <c r="E343" i="12"/>
  <c r="K343" i="12"/>
  <c r="S343" i="12" s="1"/>
  <c r="T343" i="12" s="1"/>
  <c r="E344" i="12"/>
  <c r="K344" i="12"/>
  <c r="S344" i="12" s="1"/>
  <c r="T344" i="12" s="1"/>
  <c r="E345" i="12"/>
  <c r="K345" i="12"/>
  <c r="S345" i="12" s="1"/>
  <c r="T345" i="12" s="1"/>
  <c r="E346" i="12"/>
  <c r="K346" i="12"/>
  <c r="S346" i="12" s="1"/>
  <c r="T346" i="12" s="1"/>
  <c r="E347" i="12"/>
  <c r="K347" i="12"/>
  <c r="S347" i="12" s="1"/>
  <c r="T347" i="12" s="1"/>
  <c r="E348" i="12"/>
  <c r="K348" i="12"/>
  <c r="S348" i="12" s="1"/>
  <c r="T348" i="12" s="1"/>
  <c r="E349" i="12"/>
  <c r="K349" i="12"/>
  <c r="S349" i="12" s="1"/>
  <c r="T349" i="12" s="1"/>
  <c r="E350" i="12"/>
  <c r="K350" i="12"/>
  <c r="S350" i="12" s="1"/>
  <c r="T350" i="12" s="1"/>
  <c r="E351" i="12"/>
  <c r="K351" i="12"/>
  <c r="S351" i="12" s="1"/>
  <c r="T351" i="12" s="1"/>
  <c r="E352" i="12"/>
  <c r="K352" i="12"/>
  <c r="S352" i="12" s="1"/>
  <c r="T352" i="12" s="1"/>
  <c r="E353" i="12"/>
  <c r="K353" i="12"/>
  <c r="S353" i="12" s="1"/>
  <c r="T353" i="12" s="1"/>
  <c r="E354" i="12"/>
  <c r="K354" i="12"/>
  <c r="S354" i="12" s="1"/>
  <c r="T354" i="12" s="1"/>
  <c r="E355" i="12"/>
  <c r="K355" i="12"/>
  <c r="S355" i="12" s="1"/>
  <c r="T355" i="12" s="1"/>
  <c r="E356" i="12"/>
  <c r="K356" i="12"/>
  <c r="S356" i="12" s="1"/>
  <c r="T356" i="12" s="1"/>
  <c r="E357" i="12"/>
  <c r="K357" i="12"/>
  <c r="S357" i="12" s="1"/>
  <c r="T357" i="12" s="1"/>
  <c r="E358" i="12"/>
  <c r="K358" i="12"/>
  <c r="S358" i="12" s="1"/>
  <c r="T358" i="12" s="1"/>
  <c r="E359" i="12"/>
  <c r="K359" i="12"/>
  <c r="S359" i="12" s="1"/>
  <c r="T359" i="12" s="1"/>
  <c r="E360" i="12"/>
  <c r="K360" i="12"/>
  <c r="S360" i="12" s="1"/>
  <c r="T360" i="12" s="1"/>
  <c r="E361" i="12"/>
  <c r="K361" i="12"/>
  <c r="S361" i="12" s="1"/>
  <c r="T361" i="12" s="1"/>
  <c r="E362" i="12"/>
  <c r="K362" i="12"/>
  <c r="S362" i="12" s="1"/>
  <c r="T362" i="12" s="1"/>
  <c r="E363" i="12"/>
  <c r="K363" i="12"/>
  <c r="S363" i="12" s="1"/>
  <c r="T363" i="12" s="1"/>
  <c r="E364" i="12"/>
  <c r="K364" i="12"/>
  <c r="S364" i="12" s="1"/>
  <c r="T364" i="12" s="1"/>
  <c r="E365" i="12"/>
  <c r="K365" i="12"/>
  <c r="S365" i="12" s="1"/>
  <c r="T365" i="12" s="1"/>
  <c r="E366" i="12"/>
  <c r="K366" i="12"/>
  <c r="S366" i="12" s="1"/>
  <c r="T366" i="12" s="1"/>
  <c r="E367" i="12"/>
  <c r="K367" i="12"/>
  <c r="S367" i="12" s="1"/>
  <c r="T367" i="12" s="1"/>
  <c r="E368" i="12"/>
  <c r="K368" i="12"/>
  <c r="S368" i="12" s="1"/>
  <c r="T368" i="12" s="1"/>
  <c r="E369" i="12"/>
  <c r="K369" i="12"/>
  <c r="S369" i="12" s="1"/>
  <c r="T369" i="12" s="1"/>
  <c r="E370" i="12"/>
  <c r="K370" i="12"/>
  <c r="S370" i="12" s="1"/>
  <c r="T370" i="12" s="1"/>
  <c r="E371" i="12"/>
  <c r="K371" i="12"/>
  <c r="S371" i="12" s="1"/>
  <c r="T371" i="12" s="1"/>
  <c r="E372" i="12"/>
  <c r="K372" i="12"/>
  <c r="S372" i="12" s="1"/>
  <c r="T372" i="12" s="1"/>
  <c r="E373" i="12"/>
  <c r="K373" i="12"/>
  <c r="S373" i="12" s="1"/>
  <c r="T373" i="12" s="1"/>
  <c r="E374" i="12"/>
  <c r="K374" i="12"/>
  <c r="S374" i="12" s="1"/>
  <c r="T374" i="12" s="1"/>
  <c r="E375" i="12"/>
  <c r="K375" i="12"/>
  <c r="S375" i="12" s="1"/>
  <c r="T375" i="12" s="1"/>
  <c r="E376" i="12"/>
  <c r="K376" i="12"/>
  <c r="S376" i="12" s="1"/>
  <c r="T376" i="12" s="1"/>
  <c r="E377" i="12"/>
  <c r="K377" i="12"/>
  <c r="S377" i="12" s="1"/>
  <c r="T377" i="12" s="1"/>
  <c r="E378" i="12"/>
  <c r="K378" i="12"/>
  <c r="S378" i="12" s="1"/>
  <c r="T378" i="12" s="1"/>
  <c r="E379" i="12"/>
  <c r="K379" i="12"/>
  <c r="S379" i="12" s="1"/>
  <c r="T379" i="12" s="1"/>
  <c r="E380" i="12"/>
  <c r="K380" i="12"/>
  <c r="S380" i="12" s="1"/>
  <c r="T380" i="12" s="1"/>
  <c r="E381" i="12"/>
  <c r="K381" i="12"/>
  <c r="S381" i="12" s="1"/>
  <c r="T381" i="12" s="1"/>
  <c r="E382" i="12"/>
  <c r="K382" i="12"/>
  <c r="S382" i="12" s="1"/>
  <c r="T382" i="12" s="1"/>
  <c r="E383" i="12"/>
  <c r="K383" i="12"/>
  <c r="S383" i="12" s="1"/>
  <c r="T383" i="12" s="1"/>
  <c r="E384" i="12"/>
  <c r="K384" i="12"/>
  <c r="S384" i="12" s="1"/>
  <c r="T384" i="12" s="1"/>
  <c r="E385" i="12"/>
  <c r="K385" i="12"/>
  <c r="S385" i="12" s="1"/>
  <c r="T385" i="12" s="1"/>
  <c r="E386" i="12"/>
  <c r="K386" i="12"/>
  <c r="S386" i="12" s="1"/>
  <c r="T386" i="12" s="1"/>
  <c r="E387" i="12"/>
  <c r="K387" i="12"/>
  <c r="S387" i="12" s="1"/>
  <c r="T387" i="12" s="1"/>
  <c r="E388" i="12"/>
  <c r="K388" i="12"/>
  <c r="S388" i="12" s="1"/>
  <c r="T388" i="12" s="1"/>
  <c r="E389" i="12"/>
  <c r="K389" i="12"/>
  <c r="S389" i="12" s="1"/>
  <c r="T389" i="12" s="1"/>
  <c r="E390" i="12"/>
  <c r="K390" i="12"/>
  <c r="S390" i="12" s="1"/>
  <c r="T390" i="12" s="1"/>
  <c r="E391" i="12"/>
  <c r="K391" i="12"/>
  <c r="S391" i="12" s="1"/>
  <c r="T391" i="12" s="1"/>
  <c r="E392" i="12"/>
  <c r="K392" i="12"/>
  <c r="S392" i="12" s="1"/>
  <c r="T392" i="12" s="1"/>
  <c r="E393" i="12"/>
  <c r="K393" i="12"/>
  <c r="S393" i="12" s="1"/>
  <c r="T393" i="12" s="1"/>
  <c r="E394" i="12"/>
  <c r="K394" i="12"/>
  <c r="S394" i="12" s="1"/>
  <c r="T394" i="12" s="1"/>
  <c r="E395" i="12"/>
  <c r="K395" i="12"/>
  <c r="S395" i="12" s="1"/>
  <c r="T395" i="12" s="1"/>
  <c r="E396" i="12"/>
  <c r="K396" i="12"/>
  <c r="S396" i="12" s="1"/>
  <c r="T396" i="12" s="1"/>
  <c r="E397" i="12"/>
  <c r="K397" i="12"/>
  <c r="S397" i="12" s="1"/>
  <c r="T397" i="12" s="1"/>
  <c r="E398" i="12"/>
  <c r="K398" i="12"/>
  <c r="S398" i="12" s="1"/>
  <c r="T398" i="12" s="1"/>
  <c r="E399" i="12"/>
  <c r="K399" i="12"/>
  <c r="S399" i="12" s="1"/>
  <c r="T399" i="12" s="1"/>
  <c r="E400" i="12"/>
  <c r="K400" i="12"/>
  <c r="S400" i="12" s="1"/>
  <c r="T400" i="12" s="1"/>
  <c r="E401" i="12"/>
  <c r="K401" i="12"/>
  <c r="S401" i="12" s="1"/>
  <c r="T401" i="12" s="1"/>
  <c r="E402" i="12"/>
  <c r="K402" i="12"/>
  <c r="S402" i="12" s="1"/>
  <c r="T402" i="12" s="1"/>
  <c r="E403" i="12"/>
  <c r="K403" i="12"/>
  <c r="S403" i="12" s="1"/>
  <c r="T403" i="12" s="1"/>
  <c r="E404" i="12"/>
  <c r="K404" i="12"/>
  <c r="S404" i="12" s="1"/>
  <c r="T404" i="12" s="1"/>
  <c r="E405" i="12"/>
  <c r="K405" i="12"/>
  <c r="S405" i="12" s="1"/>
  <c r="T405" i="12" s="1"/>
  <c r="E406" i="12"/>
  <c r="K406" i="12"/>
  <c r="S406" i="12" s="1"/>
  <c r="T406" i="12" s="1"/>
  <c r="E407" i="12"/>
  <c r="K407" i="12"/>
  <c r="S407" i="12" s="1"/>
  <c r="T407" i="12" s="1"/>
  <c r="E408" i="12"/>
  <c r="K408" i="12"/>
  <c r="S408" i="12" s="1"/>
  <c r="T408" i="12" s="1"/>
  <c r="E409" i="12"/>
  <c r="K409" i="12"/>
  <c r="S409" i="12" s="1"/>
  <c r="T409" i="12" s="1"/>
  <c r="E410" i="12"/>
  <c r="K410" i="12"/>
  <c r="S410" i="12" s="1"/>
  <c r="T410" i="12" s="1"/>
  <c r="E411" i="12"/>
  <c r="K411" i="12"/>
  <c r="S411" i="12" s="1"/>
  <c r="T411" i="12" s="1"/>
  <c r="E412" i="12"/>
  <c r="K412" i="12"/>
  <c r="S412" i="12" s="1"/>
  <c r="T412" i="12" s="1"/>
  <c r="E413" i="12"/>
  <c r="K413" i="12"/>
  <c r="S413" i="12" s="1"/>
  <c r="T413" i="12" s="1"/>
  <c r="E414" i="12"/>
  <c r="K414" i="12"/>
  <c r="S414" i="12" s="1"/>
  <c r="T414" i="12" s="1"/>
  <c r="E415" i="12"/>
  <c r="K415" i="12"/>
  <c r="S415" i="12" s="1"/>
  <c r="T415" i="12" s="1"/>
  <c r="E416" i="12"/>
  <c r="K416" i="12"/>
  <c r="S416" i="12" s="1"/>
  <c r="T416" i="12" s="1"/>
  <c r="E417" i="12"/>
  <c r="K417" i="12"/>
  <c r="S417" i="12" s="1"/>
  <c r="T417" i="12" s="1"/>
  <c r="E418" i="12"/>
  <c r="K418" i="12"/>
  <c r="S418" i="12" s="1"/>
  <c r="T418" i="12" s="1"/>
  <c r="E419" i="12"/>
  <c r="K419" i="12"/>
  <c r="S419" i="12" s="1"/>
  <c r="T419" i="12" s="1"/>
  <c r="E420" i="12"/>
  <c r="K420" i="12"/>
  <c r="S420" i="12" s="1"/>
  <c r="T420" i="12" s="1"/>
  <c r="E421" i="12"/>
  <c r="K421" i="12"/>
  <c r="S421" i="12" s="1"/>
  <c r="T421" i="12" s="1"/>
  <c r="E422" i="12"/>
  <c r="K422" i="12"/>
  <c r="S422" i="12" s="1"/>
  <c r="T422" i="12" s="1"/>
  <c r="E423" i="12"/>
  <c r="K423" i="12"/>
  <c r="S423" i="12" s="1"/>
  <c r="T423" i="12" s="1"/>
  <c r="E424" i="12"/>
  <c r="K424" i="12"/>
  <c r="S424" i="12" s="1"/>
  <c r="T424" i="12" s="1"/>
  <c r="E425" i="12"/>
  <c r="K425" i="12"/>
  <c r="S425" i="12" s="1"/>
  <c r="T425" i="12" s="1"/>
  <c r="E426" i="12"/>
  <c r="K426" i="12"/>
  <c r="S426" i="12" s="1"/>
  <c r="T426" i="12" s="1"/>
  <c r="E427" i="12"/>
  <c r="K427" i="12"/>
  <c r="S427" i="12" s="1"/>
  <c r="T427" i="12" s="1"/>
  <c r="E428" i="12"/>
  <c r="K428" i="12"/>
  <c r="S428" i="12" s="1"/>
  <c r="T428" i="12" s="1"/>
  <c r="E429" i="12"/>
  <c r="K429" i="12"/>
  <c r="S429" i="12" s="1"/>
  <c r="T429" i="12" s="1"/>
  <c r="E430" i="12"/>
  <c r="K430" i="12"/>
  <c r="S430" i="12" s="1"/>
  <c r="T430" i="12" s="1"/>
  <c r="E431" i="12"/>
  <c r="K431" i="12"/>
  <c r="S431" i="12" s="1"/>
  <c r="T431" i="12" s="1"/>
  <c r="E432" i="12"/>
  <c r="K432" i="12"/>
  <c r="S432" i="12" s="1"/>
  <c r="T432" i="12" s="1"/>
  <c r="E433" i="12"/>
  <c r="K433" i="12"/>
  <c r="S433" i="12" s="1"/>
  <c r="T433" i="12" s="1"/>
  <c r="E434" i="12"/>
  <c r="K434" i="12"/>
  <c r="S434" i="12" s="1"/>
  <c r="T434" i="12" s="1"/>
  <c r="E435" i="12"/>
  <c r="K435" i="12"/>
  <c r="S435" i="12" s="1"/>
  <c r="T435" i="12" s="1"/>
  <c r="E436" i="12"/>
  <c r="K436" i="12"/>
  <c r="S436" i="12" s="1"/>
  <c r="T436" i="12" s="1"/>
  <c r="E437" i="12"/>
  <c r="K437" i="12"/>
  <c r="S437" i="12" s="1"/>
  <c r="T437" i="12" s="1"/>
  <c r="E438" i="12"/>
  <c r="K438" i="12"/>
  <c r="S438" i="12" s="1"/>
  <c r="T438" i="12" s="1"/>
  <c r="E439" i="12"/>
  <c r="K439" i="12"/>
  <c r="S439" i="12" s="1"/>
  <c r="T439" i="12" s="1"/>
  <c r="E440" i="12"/>
  <c r="K440" i="12"/>
  <c r="S440" i="12" s="1"/>
  <c r="T440" i="12" s="1"/>
  <c r="E441" i="12"/>
  <c r="K441" i="12"/>
  <c r="S441" i="12" s="1"/>
  <c r="T441" i="12" s="1"/>
  <c r="E442" i="12"/>
  <c r="K442" i="12"/>
  <c r="S442" i="12" s="1"/>
  <c r="T442" i="12" s="1"/>
  <c r="E443" i="12"/>
  <c r="K443" i="12"/>
  <c r="S443" i="12" s="1"/>
  <c r="T443" i="12" s="1"/>
  <c r="E444" i="12"/>
  <c r="K444" i="12"/>
  <c r="S444" i="12" s="1"/>
  <c r="T444" i="12" s="1"/>
  <c r="E445" i="12"/>
  <c r="K445" i="12"/>
  <c r="S445" i="12" s="1"/>
  <c r="T445" i="12" s="1"/>
  <c r="E446" i="12"/>
  <c r="K446" i="12"/>
  <c r="S446" i="12" s="1"/>
  <c r="T446" i="12" s="1"/>
  <c r="E447" i="12"/>
  <c r="K447" i="12"/>
  <c r="S447" i="12" s="1"/>
  <c r="T447" i="12" s="1"/>
  <c r="E448" i="12"/>
  <c r="K448" i="12"/>
  <c r="S448" i="12" s="1"/>
  <c r="T448" i="12" s="1"/>
  <c r="E449" i="12"/>
  <c r="K449" i="12"/>
  <c r="S449" i="12" s="1"/>
  <c r="T449" i="12" s="1"/>
  <c r="E450" i="12"/>
  <c r="K450" i="12"/>
  <c r="S450" i="12" s="1"/>
  <c r="T450" i="12" s="1"/>
  <c r="E451" i="12"/>
  <c r="K451" i="12"/>
  <c r="S451" i="12" s="1"/>
  <c r="T451" i="12" s="1"/>
  <c r="E452" i="12"/>
  <c r="K452" i="12"/>
  <c r="S452" i="12" s="1"/>
  <c r="T452" i="12" s="1"/>
  <c r="E453" i="12"/>
  <c r="K453" i="12"/>
  <c r="S453" i="12" s="1"/>
  <c r="T453" i="12" s="1"/>
  <c r="E454" i="12"/>
  <c r="K454" i="12"/>
  <c r="S454" i="12" s="1"/>
  <c r="T454" i="12" s="1"/>
  <c r="E455" i="12"/>
  <c r="K455" i="12"/>
  <c r="S455" i="12" s="1"/>
  <c r="T455" i="12" s="1"/>
  <c r="E456" i="12"/>
  <c r="K456" i="12"/>
  <c r="S456" i="12" s="1"/>
  <c r="T456" i="12" s="1"/>
  <c r="E457" i="12"/>
  <c r="R457" i="12" s="1"/>
  <c r="K457" i="12"/>
  <c r="S457" i="12" s="1"/>
  <c r="T457" i="12" s="1"/>
  <c r="E458" i="12"/>
  <c r="R458" i="12" s="1"/>
  <c r="K458" i="12"/>
  <c r="S458" i="12" s="1"/>
  <c r="T458" i="12" s="1"/>
  <c r="E459" i="12"/>
  <c r="R459" i="12" s="1"/>
  <c r="K459" i="12"/>
  <c r="S459" i="12" s="1"/>
  <c r="T459" i="12" s="1"/>
  <c r="E460" i="12"/>
  <c r="R460" i="12" s="1"/>
  <c r="K460" i="12"/>
  <c r="S460" i="12" s="1"/>
  <c r="T460" i="12" s="1"/>
  <c r="E461" i="12"/>
  <c r="R461" i="12" s="1"/>
  <c r="K461" i="12"/>
  <c r="S461" i="12" s="1"/>
  <c r="T461" i="12" s="1"/>
  <c r="E462" i="12"/>
  <c r="R462" i="12" s="1"/>
  <c r="K462" i="12"/>
  <c r="S462" i="12" s="1"/>
  <c r="T462" i="12" s="1"/>
  <c r="E463" i="12"/>
  <c r="R463" i="12" s="1"/>
  <c r="K463" i="12"/>
  <c r="S463" i="12" s="1"/>
  <c r="T463" i="12" s="1"/>
  <c r="E464" i="12"/>
  <c r="R464" i="12" s="1"/>
  <c r="K464" i="12"/>
  <c r="S464" i="12" s="1"/>
  <c r="T464" i="12" s="1"/>
  <c r="E465" i="12"/>
  <c r="R465" i="12" s="1"/>
  <c r="K465" i="12"/>
  <c r="S465" i="12" s="1"/>
  <c r="T465" i="12" s="1"/>
  <c r="E466" i="12"/>
  <c r="R466" i="12" s="1"/>
  <c r="K466" i="12"/>
  <c r="S466" i="12" s="1"/>
  <c r="T466" i="12" s="1"/>
  <c r="E467" i="12"/>
  <c r="R467" i="12" s="1"/>
  <c r="K467" i="12"/>
  <c r="S467" i="12" s="1"/>
  <c r="T467" i="12" s="1"/>
  <c r="E468" i="12"/>
  <c r="R468" i="12" s="1"/>
  <c r="K468" i="12"/>
  <c r="S468" i="12" s="1"/>
  <c r="T468" i="12" s="1"/>
  <c r="E469" i="12"/>
  <c r="Q469" i="12" s="1"/>
  <c r="K469" i="12"/>
  <c r="S469" i="12" s="1"/>
  <c r="T469" i="12" s="1"/>
  <c r="E470" i="12"/>
  <c r="Q470" i="12" s="1"/>
  <c r="K470" i="12"/>
  <c r="S470" i="12" s="1"/>
  <c r="T470" i="12" s="1"/>
  <c r="E471" i="12"/>
  <c r="Q471" i="12" s="1"/>
  <c r="K471" i="12"/>
  <c r="S471" i="12" s="1"/>
  <c r="T471" i="12" s="1"/>
  <c r="E472" i="12"/>
  <c r="Q472" i="12" s="1"/>
  <c r="K472" i="12"/>
  <c r="S472" i="12" s="1"/>
  <c r="T472" i="12" s="1"/>
  <c r="E473" i="12"/>
  <c r="Q473" i="12" s="1"/>
  <c r="K473" i="12"/>
  <c r="S473" i="12" s="1"/>
  <c r="T473" i="12" s="1"/>
  <c r="E474" i="12"/>
  <c r="Q474" i="12" s="1"/>
  <c r="K474" i="12"/>
  <c r="S474" i="12" s="1"/>
  <c r="T474" i="12" s="1"/>
  <c r="E475" i="12"/>
  <c r="Q475" i="12" s="1"/>
  <c r="K475" i="12"/>
  <c r="S475" i="12" s="1"/>
  <c r="T475" i="12" s="1"/>
  <c r="E476" i="12"/>
  <c r="Q476" i="12" s="1"/>
  <c r="K476" i="12"/>
  <c r="S476" i="12" s="1"/>
  <c r="T476" i="12" s="1"/>
  <c r="E477" i="12"/>
  <c r="Q477" i="12" s="1"/>
  <c r="K477" i="12"/>
  <c r="S477" i="12" s="1"/>
  <c r="T477" i="12" s="1"/>
  <c r="E478" i="12"/>
  <c r="Q478" i="12" s="1"/>
  <c r="K478" i="12"/>
  <c r="S478" i="12" s="1"/>
  <c r="T478" i="12" s="1"/>
  <c r="E479" i="12"/>
  <c r="Q479" i="12" s="1"/>
  <c r="K479" i="12"/>
  <c r="S479" i="12" s="1"/>
  <c r="T479" i="12" s="1"/>
  <c r="E480" i="12"/>
  <c r="Q480" i="12" s="1"/>
  <c r="K480" i="12"/>
  <c r="S480" i="12" s="1"/>
  <c r="T480" i="12" s="1"/>
  <c r="E481" i="12"/>
  <c r="Q481" i="12" s="1"/>
  <c r="K481" i="12"/>
  <c r="S481" i="12" s="1"/>
  <c r="T481" i="12" s="1"/>
  <c r="E482" i="12"/>
  <c r="Q482" i="12" s="1"/>
  <c r="K482" i="12"/>
  <c r="S482" i="12" s="1"/>
  <c r="T482" i="12" s="1"/>
  <c r="E483" i="12"/>
  <c r="Q483" i="12" s="1"/>
  <c r="K483" i="12"/>
  <c r="S483" i="12" s="1"/>
  <c r="T483" i="12" s="1"/>
  <c r="E484" i="12"/>
  <c r="Q484" i="12" s="1"/>
  <c r="K484" i="12"/>
  <c r="S484" i="12" s="1"/>
  <c r="T484" i="12" s="1"/>
  <c r="E485" i="12"/>
  <c r="Q485" i="12" s="1"/>
  <c r="K485" i="12"/>
  <c r="S485" i="12" s="1"/>
  <c r="T485" i="12" s="1"/>
  <c r="E486" i="12"/>
  <c r="Q486" i="12" s="1"/>
  <c r="K486" i="12"/>
  <c r="S486" i="12" s="1"/>
  <c r="T486" i="12" s="1"/>
  <c r="E487" i="12"/>
  <c r="Q487" i="12" s="1"/>
  <c r="K487" i="12"/>
  <c r="S487" i="12" s="1"/>
  <c r="T487" i="12" s="1"/>
  <c r="E488" i="12"/>
  <c r="Q488" i="12" s="1"/>
  <c r="K488" i="12"/>
  <c r="S488" i="12" s="1"/>
  <c r="T488" i="12" s="1"/>
  <c r="E489" i="12"/>
  <c r="Q489" i="12" s="1"/>
  <c r="K489" i="12"/>
  <c r="S489" i="12" s="1"/>
  <c r="T489" i="12" s="1"/>
  <c r="E490" i="12"/>
  <c r="Q490" i="12" s="1"/>
  <c r="K490" i="12"/>
  <c r="S490" i="12" s="1"/>
  <c r="T490" i="12" s="1"/>
  <c r="E491" i="12"/>
  <c r="Q491" i="12" s="1"/>
  <c r="K491" i="12"/>
  <c r="S491" i="12" s="1"/>
  <c r="T491" i="12" s="1"/>
  <c r="E492" i="12"/>
  <c r="Q492" i="12" s="1"/>
  <c r="K492" i="12"/>
  <c r="S492" i="12" s="1"/>
  <c r="T492" i="12" s="1"/>
  <c r="E493" i="12"/>
  <c r="Q493" i="12" s="1"/>
  <c r="K493" i="12"/>
  <c r="S493" i="12" s="1"/>
  <c r="T493" i="12" s="1"/>
  <c r="E494" i="12"/>
  <c r="Q494" i="12" s="1"/>
  <c r="K494" i="12"/>
  <c r="S494" i="12" s="1"/>
  <c r="T494" i="12" s="1"/>
  <c r="E495" i="12"/>
  <c r="Q495" i="12" s="1"/>
  <c r="K495" i="12"/>
  <c r="S495" i="12" s="1"/>
  <c r="T495" i="12" s="1"/>
  <c r="E496" i="12"/>
  <c r="Q496" i="12" s="1"/>
  <c r="K496" i="12"/>
  <c r="S496" i="12" s="1"/>
  <c r="T496" i="12" s="1"/>
  <c r="E497" i="12"/>
  <c r="Q497" i="12" s="1"/>
  <c r="K497" i="12"/>
  <c r="S497" i="12" s="1"/>
  <c r="T497" i="12" s="1"/>
  <c r="E498" i="12"/>
  <c r="Q498" i="12" s="1"/>
  <c r="K498" i="12"/>
  <c r="S498" i="12" s="1"/>
  <c r="T498" i="12" s="1"/>
  <c r="E499" i="12"/>
  <c r="Q499" i="12" s="1"/>
  <c r="K499" i="12"/>
  <c r="S499" i="12" s="1"/>
  <c r="T499" i="12" s="1"/>
  <c r="E500" i="12"/>
  <c r="Q500" i="12" s="1"/>
  <c r="K500" i="12"/>
  <c r="S500" i="12" s="1"/>
  <c r="T500" i="12" s="1"/>
  <c r="E501" i="12"/>
  <c r="Q501" i="12" s="1"/>
  <c r="K501" i="12"/>
  <c r="S501" i="12" s="1"/>
  <c r="T501" i="12" s="1"/>
  <c r="E502" i="12"/>
  <c r="Q502" i="12" s="1"/>
  <c r="K502" i="12"/>
  <c r="S502" i="12" s="1"/>
  <c r="T502" i="12" s="1"/>
  <c r="E503" i="12"/>
  <c r="Q503" i="12" s="1"/>
  <c r="K503" i="12"/>
  <c r="S503" i="12" s="1"/>
  <c r="T503" i="12" s="1"/>
  <c r="E504" i="12"/>
  <c r="Q504" i="12" s="1"/>
  <c r="K504" i="12"/>
  <c r="S504" i="12" s="1"/>
  <c r="T504" i="12" s="1"/>
  <c r="E505" i="12"/>
  <c r="Q505" i="12" s="1"/>
  <c r="K505" i="12"/>
  <c r="S505" i="12" s="1"/>
  <c r="T505" i="12" s="1"/>
  <c r="E506" i="12"/>
  <c r="Q506" i="12" s="1"/>
  <c r="K506" i="12"/>
  <c r="S506" i="12" s="1"/>
  <c r="T506" i="12" s="1"/>
  <c r="E507" i="12"/>
  <c r="Q507" i="12" s="1"/>
  <c r="K507" i="12"/>
  <c r="S507" i="12" s="1"/>
  <c r="T507" i="12" s="1"/>
  <c r="E508" i="12"/>
  <c r="Q508" i="12" s="1"/>
  <c r="K508" i="12"/>
  <c r="S508" i="12" s="1"/>
  <c r="T508" i="12" s="1"/>
  <c r="E509" i="12"/>
  <c r="Q509" i="12" s="1"/>
  <c r="K509" i="12"/>
  <c r="S509" i="12" s="1"/>
  <c r="T509" i="12" s="1"/>
  <c r="E510" i="12"/>
  <c r="Q510" i="12" s="1"/>
  <c r="K510" i="12"/>
  <c r="S510" i="12" s="1"/>
  <c r="T510" i="12" s="1"/>
  <c r="E511" i="12"/>
  <c r="Q511" i="12" s="1"/>
  <c r="K511" i="12"/>
  <c r="S511" i="12" s="1"/>
  <c r="T511" i="12" s="1"/>
  <c r="K21" i="12"/>
  <c r="S21" i="12" s="1"/>
  <c r="T21" i="12" s="1"/>
  <c r="K22" i="12"/>
  <c r="S22" i="12" s="1"/>
  <c r="T22" i="12" s="1"/>
  <c r="K23" i="12"/>
  <c r="S23" i="12" s="1"/>
  <c r="T23" i="12" s="1"/>
  <c r="K24" i="12"/>
  <c r="S24" i="12" s="1"/>
  <c r="T24" i="12" s="1"/>
  <c r="K25" i="12"/>
  <c r="S25" i="12" s="1"/>
  <c r="T25" i="12" s="1"/>
  <c r="K26" i="12"/>
  <c r="S26" i="12" s="1"/>
  <c r="T26" i="12" s="1"/>
  <c r="K27" i="12"/>
  <c r="S27" i="12" s="1"/>
  <c r="T27" i="12" s="1"/>
  <c r="K28" i="12"/>
  <c r="S28" i="12" s="1"/>
  <c r="T28" i="12" s="1"/>
  <c r="K29" i="12"/>
  <c r="S29" i="12" s="1"/>
  <c r="T29" i="12" s="1"/>
  <c r="K30" i="12"/>
  <c r="S30" i="12" s="1"/>
  <c r="T30" i="12" s="1"/>
  <c r="K13" i="12"/>
  <c r="S13" i="12" s="1"/>
  <c r="K14" i="12"/>
  <c r="S14" i="12" s="1"/>
  <c r="T14" i="12" s="1"/>
  <c r="K15" i="12"/>
  <c r="S15" i="12" s="1"/>
  <c r="T15" i="12" s="1"/>
  <c r="K16" i="12"/>
  <c r="S16" i="12" s="1"/>
  <c r="T16" i="12" s="1"/>
  <c r="K17" i="12"/>
  <c r="S17" i="12" s="1"/>
  <c r="T17" i="12" s="1"/>
  <c r="K18" i="12"/>
  <c r="S18" i="12" s="1"/>
  <c r="T18" i="12" s="1"/>
  <c r="K19" i="12"/>
  <c r="S19" i="12" s="1"/>
  <c r="T19" i="12" s="1"/>
  <c r="K20" i="12"/>
  <c r="S20" i="12" s="1"/>
  <c r="T20" i="12" s="1"/>
  <c r="K12" i="12"/>
  <c r="C15" i="13" s="1"/>
  <c r="E30" i="12"/>
  <c r="E13" i="12"/>
  <c r="E14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E29" i="12"/>
  <c r="E12" i="12"/>
  <c r="R12" i="12" s="1"/>
  <c r="E20" i="16" l="1"/>
  <c r="I20" i="16"/>
  <c r="B21" i="16"/>
  <c r="C21" i="16" s="1"/>
  <c r="I21" i="16" s="1"/>
  <c r="Q22" i="12"/>
  <c r="R22" i="12"/>
  <c r="Q24" i="12"/>
  <c r="R24" i="12"/>
  <c r="Q16" i="12"/>
  <c r="R16" i="12"/>
  <c r="C18" i="13"/>
  <c r="Q12" i="12"/>
  <c r="R510" i="12"/>
  <c r="R508" i="12"/>
  <c r="R506" i="12"/>
  <c r="R504" i="12"/>
  <c r="R502" i="12"/>
  <c r="R500" i="12"/>
  <c r="R498" i="12"/>
  <c r="R496" i="12"/>
  <c r="R494" i="12"/>
  <c r="R492" i="12"/>
  <c r="R490" i="12"/>
  <c r="R488" i="12"/>
  <c r="R486" i="12"/>
  <c r="R484" i="12"/>
  <c r="R482" i="12"/>
  <c r="R480" i="12"/>
  <c r="R478" i="12"/>
  <c r="R476" i="12"/>
  <c r="R474" i="12"/>
  <c r="R472" i="12"/>
  <c r="R470" i="12"/>
  <c r="Q18" i="12"/>
  <c r="R18" i="12"/>
  <c r="Q28" i="12"/>
  <c r="R28" i="12"/>
  <c r="Q20" i="12"/>
  <c r="R20" i="12"/>
  <c r="Q30" i="12"/>
  <c r="R30" i="12"/>
  <c r="Q27" i="12"/>
  <c r="R27" i="12"/>
  <c r="Q23" i="12"/>
  <c r="R23" i="12"/>
  <c r="Q19" i="12"/>
  <c r="R19" i="12"/>
  <c r="F47" i="12"/>
  <c r="T13" i="12"/>
  <c r="Q455" i="12"/>
  <c r="R455" i="12"/>
  <c r="Q453" i="12"/>
  <c r="R453" i="12"/>
  <c r="Q451" i="12"/>
  <c r="R451" i="12"/>
  <c r="Q449" i="12"/>
  <c r="R449" i="12"/>
  <c r="Q447" i="12"/>
  <c r="R447" i="12"/>
  <c r="Q445" i="12"/>
  <c r="R445" i="12"/>
  <c r="Q443" i="12"/>
  <c r="R443" i="12"/>
  <c r="Q441" i="12"/>
  <c r="R441" i="12"/>
  <c r="Q439" i="12"/>
  <c r="R439" i="12"/>
  <c r="Q437" i="12"/>
  <c r="R437" i="12"/>
  <c r="Q435" i="12"/>
  <c r="R435" i="12"/>
  <c r="Q433" i="12"/>
  <c r="R433" i="12"/>
  <c r="Q431" i="12"/>
  <c r="R431" i="12"/>
  <c r="Q429" i="12"/>
  <c r="R429" i="12"/>
  <c r="Q427" i="12"/>
  <c r="R427" i="12"/>
  <c r="Q425" i="12"/>
  <c r="R425" i="12"/>
  <c r="Q423" i="12"/>
  <c r="R423" i="12"/>
  <c r="Q421" i="12"/>
  <c r="R421" i="12"/>
  <c r="Q419" i="12"/>
  <c r="R419" i="12"/>
  <c r="Q417" i="12"/>
  <c r="R417" i="12"/>
  <c r="Q415" i="12"/>
  <c r="R415" i="12"/>
  <c r="Q413" i="12"/>
  <c r="R413" i="12"/>
  <c r="Q411" i="12"/>
  <c r="R411" i="12"/>
  <c r="Q409" i="12"/>
  <c r="R409" i="12"/>
  <c r="Q407" i="12"/>
  <c r="R407" i="12"/>
  <c r="Q405" i="12"/>
  <c r="R405" i="12"/>
  <c r="Q403" i="12"/>
  <c r="R403" i="12"/>
  <c r="Q401" i="12"/>
  <c r="R401" i="12"/>
  <c r="Q399" i="12"/>
  <c r="R399" i="12"/>
  <c r="Q397" i="12"/>
  <c r="R397" i="12"/>
  <c r="Q395" i="12"/>
  <c r="R395" i="12"/>
  <c r="Q393" i="12"/>
  <c r="R393" i="12"/>
  <c r="Q391" i="12"/>
  <c r="R391" i="12"/>
  <c r="Q389" i="12"/>
  <c r="R389" i="12"/>
  <c r="Q387" i="12"/>
  <c r="R387" i="12"/>
  <c r="Q385" i="12"/>
  <c r="R385" i="12"/>
  <c r="Q383" i="12"/>
  <c r="R383" i="12"/>
  <c r="Q381" i="12"/>
  <c r="R381" i="12"/>
  <c r="Q379" i="12"/>
  <c r="R379" i="12"/>
  <c r="Q377" i="12"/>
  <c r="R377" i="12"/>
  <c r="Q375" i="12"/>
  <c r="R375" i="12"/>
  <c r="Q373" i="12"/>
  <c r="R373" i="12"/>
  <c r="Q371" i="12"/>
  <c r="R371" i="12"/>
  <c r="Q369" i="12"/>
  <c r="R369" i="12"/>
  <c r="Q367" i="12"/>
  <c r="R367" i="12"/>
  <c r="Q365" i="12"/>
  <c r="R365" i="12"/>
  <c r="Q363" i="12"/>
  <c r="R363" i="12"/>
  <c r="Q361" i="12"/>
  <c r="R361" i="12"/>
  <c r="Q359" i="12"/>
  <c r="R359" i="12"/>
  <c r="Q357" i="12"/>
  <c r="R357" i="12"/>
  <c r="Q355" i="12"/>
  <c r="R355" i="12"/>
  <c r="Q353" i="12"/>
  <c r="R353" i="12"/>
  <c r="Q351" i="12"/>
  <c r="R351" i="12"/>
  <c r="Q349" i="12"/>
  <c r="R349" i="12"/>
  <c r="Q347" i="12"/>
  <c r="R347" i="12"/>
  <c r="Q345" i="12"/>
  <c r="R345" i="12"/>
  <c r="Q343" i="12"/>
  <c r="R343" i="12"/>
  <c r="Q341" i="12"/>
  <c r="R341" i="12"/>
  <c r="Q339" i="12"/>
  <c r="R339" i="12"/>
  <c r="Q337" i="12"/>
  <c r="R337" i="12"/>
  <c r="Q335" i="12"/>
  <c r="R335" i="12"/>
  <c r="Q333" i="12"/>
  <c r="R333" i="12"/>
  <c r="Q331" i="12"/>
  <c r="R331" i="12"/>
  <c r="Q329" i="12"/>
  <c r="R329" i="12"/>
  <c r="Q327" i="12"/>
  <c r="R327" i="12"/>
  <c r="Q325" i="12"/>
  <c r="R325" i="12"/>
  <c r="Q323" i="12"/>
  <c r="R323" i="12"/>
  <c r="Q321" i="12"/>
  <c r="R321" i="12"/>
  <c r="R319" i="12"/>
  <c r="Q319" i="12"/>
  <c r="Q317" i="12"/>
  <c r="R317" i="12"/>
  <c r="R315" i="12"/>
  <c r="Q315" i="12"/>
  <c r="Q313" i="12"/>
  <c r="R313" i="12"/>
  <c r="Q311" i="12"/>
  <c r="R311" i="12"/>
  <c r="Q309" i="12"/>
  <c r="R309" i="12"/>
  <c r="Q307" i="12"/>
  <c r="R307" i="12"/>
  <c r="Q305" i="12"/>
  <c r="R305" i="12"/>
  <c r="Q303" i="12"/>
  <c r="R303" i="12"/>
  <c r="Q301" i="12"/>
  <c r="R301" i="12"/>
  <c r="Q299" i="12"/>
  <c r="R299" i="12"/>
  <c r="Q297" i="12"/>
  <c r="R297" i="12"/>
  <c r="Q295" i="12"/>
  <c r="R295" i="12"/>
  <c r="Q293" i="12"/>
  <c r="R293" i="12"/>
  <c r="Q291" i="12"/>
  <c r="R291" i="12"/>
  <c r="Q289" i="12"/>
  <c r="R289" i="12"/>
  <c r="Q287" i="12"/>
  <c r="R287" i="12"/>
  <c r="Q285" i="12"/>
  <c r="R285" i="12"/>
  <c r="Q283" i="12"/>
  <c r="R283" i="12"/>
  <c r="Q281" i="12"/>
  <c r="R281" i="12"/>
  <c r="Q279" i="12"/>
  <c r="R279" i="12"/>
  <c r="Q277" i="12"/>
  <c r="R277" i="12"/>
  <c r="Q275" i="12"/>
  <c r="R275" i="12"/>
  <c r="Q273" i="12"/>
  <c r="R273" i="12"/>
  <c r="Q271" i="12"/>
  <c r="R271" i="12"/>
  <c r="Q269" i="12"/>
  <c r="R269" i="12"/>
  <c r="Q267" i="12"/>
  <c r="R267" i="12"/>
  <c r="Q265" i="12"/>
  <c r="R265" i="12"/>
  <c r="Q263" i="12"/>
  <c r="R263" i="12"/>
  <c r="Q261" i="12"/>
  <c r="R261" i="12"/>
  <c r="Q259" i="12"/>
  <c r="R259" i="12"/>
  <c r="Q257" i="12"/>
  <c r="R257" i="12"/>
  <c r="Q255" i="12"/>
  <c r="R255" i="12"/>
  <c r="Q253" i="12"/>
  <c r="R253" i="12"/>
  <c r="Q251" i="12"/>
  <c r="R251" i="12"/>
  <c r="Q249" i="12"/>
  <c r="R249" i="12"/>
  <c r="Q247" i="12"/>
  <c r="R247" i="12"/>
  <c r="Q245" i="12"/>
  <c r="R245" i="12"/>
  <c r="Q243" i="12"/>
  <c r="R243" i="12"/>
  <c r="Q241" i="12"/>
  <c r="R241" i="12"/>
  <c r="Q239" i="12"/>
  <c r="R239" i="12"/>
  <c r="Q237" i="12"/>
  <c r="R237" i="12"/>
  <c r="Q235" i="12"/>
  <c r="R235" i="12"/>
  <c r="Q233" i="12"/>
  <c r="R233" i="12"/>
  <c r="Q231" i="12"/>
  <c r="R231" i="12"/>
  <c r="Q229" i="12"/>
  <c r="R229" i="12"/>
  <c r="Q227" i="12"/>
  <c r="R227" i="12"/>
  <c r="Q225" i="12"/>
  <c r="R225" i="12"/>
  <c r="R223" i="12"/>
  <c r="Q223" i="12"/>
  <c r="R221" i="12"/>
  <c r="Q221" i="12"/>
  <c r="R219" i="12"/>
  <c r="Q219" i="12"/>
  <c r="R217" i="12"/>
  <c r="Q217" i="12"/>
  <c r="R215" i="12"/>
  <c r="Q215" i="12"/>
  <c r="R213" i="12"/>
  <c r="Q213" i="12"/>
  <c r="R211" i="12"/>
  <c r="Q211" i="12"/>
  <c r="R209" i="12"/>
  <c r="Q209" i="12"/>
  <c r="R207" i="12"/>
  <c r="Q207" i="12"/>
  <c r="R205" i="12"/>
  <c r="Q205" i="12"/>
  <c r="R203" i="12"/>
  <c r="Q203" i="12"/>
  <c r="R201" i="12"/>
  <c r="Q201" i="12"/>
  <c r="R199" i="12"/>
  <c r="Q199" i="12"/>
  <c r="R197" i="12"/>
  <c r="Q197" i="12"/>
  <c r="R195" i="12"/>
  <c r="Q195" i="12"/>
  <c r="R193" i="12"/>
  <c r="Q193" i="12"/>
  <c r="R191" i="12"/>
  <c r="Q191" i="12"/>
  <c r="R189" i="12"/>
  <c r="Q189" i="12"/>
  <c r="R187" i="12"/>
  <c r="Q187" i="12"/>
  <c r="R185" i="12"/>
  <c r="Q185" i="12"/>
  <c r="R183" i="12"/>
  <c r="Q183" i="12"/>
  <c r="R181" i="12"/>
  <c r="Q181" i="12"/>
  <c r="R179" i="12"/>
  <c r="Q179" i="12"/>
  <c r="R177" i="12"/>
  <c r="Q177" i="12"/>
  <c r="R175" i="12"/>
  <c r="Q175" i="12"/>
  <c r="R173" i="12"/>
  <c r="Q173" i="12"/>
  <c r="R171" i="12"/>
  <c r="Q171" i="12"/>
  <c r="R169" i="12"/>
  <c r="Q169" i="12"/>
  <c r="R167" i="12"/>
  <c r="Q167" i="12"/>
  <c r="R165" i="12"/>
  <c r="Q165" i="12"/>
  <c r="R163" i="12"/>
  <c r="Q163" i="12"/>
  <c r="R161" i="12"/>
  <c r="Q161" i="12"/>
  <c r="R159" i="12"/>
  <c r="Q159" i="12"/>
  <c r="Q157" i="12"/>
  <c r="R157" i="12"/>
  <c r="R155" i="12"/>
  <c r="Q155" i="12"/>
  <c r="Q153" i="12"/>
  <c r="R153" i="12"/>
  <c r="R151" i="12"/>
  <c r="Q151" i="12"/>
  <c r="Q149" i="12"/>
  <c r="R149" i="12"/>
  <c r="Q147" i="12"/>
  <c r="R147" i="12"/>
  <c r="Q145" i="12"/>
  <c r="R145" i="12"/>
  <c r="Q143" i="12"/>
  <c r="R143" i="12"/>
  <c r="Q141" i="12"/>
  <c r="R141" i="12"/>
  <c r="Q139" i="12"/>
  <c r="R139" i="12"/>
  <c r="Q137" i="12"/>
  <c r="R137" i="12"/>
  <c r="Q135" i="12"/>
  <c r="R135" i="12"/>
  <c r="Q133" i="12"/>
  <c r="R133" i="12"/>
  <c r="Q131" i="12"/>
  <c r="R131" i="12"/>
  <c r="Q129" i="12"/>
  <c r="R129" i="12"/>
  <c r="Q127" i="12"/>
  <c r="R127" i="12"/>
  <c r="Q125" i="12"/>
  <c r="R125" i="12"/>
  <c r="Q123" i="12"/>
  <c r="R123" i="12"/>
  <c r="Q121" i="12"/>
  <c r="R121" i="12"/>
  <c r="Q119" i="12"/>
  <c r="R119" i="12"/>
  <c r="Q117" i="12"/>
  <c r="R117" i="12"/>
  <c r="Q115" i="12"/>
  <c r="R115" i="12"/>
  <c r="Q113" i="12"/>
  <c r="R113" i="12"/>
  <c r="Q111" i="12"/>
  <c r="R111" i="12"/>
  <c r="Q109" i="12"/>
  <c r="R109" i="12"/>
  <c r="Q107" i="12"/>
  <c r="R107" i="12"/>
  <c r="Q105" i="12"/>
  <c r="R105" i="12"/>
  <c r="Q103" i="12"/>
  <c r="R103" i="12"/>
  <c r="Q101" i="12"/>
  <c r="R101" i="12"/>
  <c r="Q99" i="12"/>
  <c r="R99" i="12"/>
  <c r="Q97" i="12"/>
  <c r="R97" i="12"/>
  <c r="Q95" i="12"/>
  <c r="R95" i="12"/>
  <c r="Q93" i="12"/>
  <c r="R93" i="12"/>
  <c r="Q91" i="12"/>
  <c r="R91" i="12"/>
  <c r="Q89" i="12"/>
  <c r="R89" i="12"/>
  <c r="Q87" i="12"/>
  <c r="R87" i="12"/>
  <c r="Q85" i="12"/>
  <c r="R85" i="12"/>
  <c r="Q83" i="12"/>
  <c r="R83" i="12"/>
  <c r="Q81" i="12"/>
  <c r="R81" i="12"/>
  <c r="Q79" i="12"/>
  <c r="R79" i="12"/>
  <c r="Q77" i="12"/>
  <c r="R77" i="12"/>
  <c r="Q75" i="12"/>
  <c r="R75" i="12"/>
  <c r="Q73" i="12"/>
  <c r="R73" i="12"/>
  <c r="Q71" i="12"/>
  <c r="R71" i="12"/>
  <c r="Q69" i="12"/>
  <c r="R69" i="12"/>
  <c r="Q67" i="12"/>
  <c r="R67" i="12"/>
  <c r="Q65" i="12"/>
  <c r="R65" i="12"/>
  <c r="Q63" i="12"/>
  <c r="R63" i="12"/>
  <c r="Q61" i="12"/>
  <c r="R61" i="12"/>
  <c r="Q59" i="12"/>
  <c r="R59" i="12"/>
  <c r="Q57" i="12"/>
  <c r="R57" i="12"/>
  <c r="Q55" i="12"/>
  <c r="R55" i="12"/>
  <c r="Q53" i="12"/>
  <c r="R53" i="12"/>
  <c r="Q51" i="12"/>
  <c r="R51" i="12"/>
  <c r="Q49" i="12"/>
  <c r="R49" i="12"/>
  <c r="Q47" i="12"/>
  <c r="R47" i="12"/>
  <c r="Q45" i="12"/>
  <c r="R45" i="12"/>
  <c r="Q43" i="12"/>
  <c r="R43" i="12"/>
  <c r="Q41" i="12"/>
  <c r="R41" i="12"/>
  <c r="Q39" i="12"/>
  <c r="R39" i="12"/>
  <c r="Q37" i="12"/>
  <c r="R37" i="12"/>
  <c r="Q35" i="12"/>
  <c r="R35" i="12"/>
  <c r="Q33" i="12"/>
  <c r="R33" i="12"/>
  <c r="Q31" i="12"/>
  <c r="R31" i="12"/>
  <c r="C21" i="13"/>
  <c r="S12" i="12"/>
  <c r="T12" i="12" s="1"/>
  <c r="R511" i="12"/>
  <c r="R509" i="12"/>
  <c r="R507" i="12"/>
  <c r="R505" i="12"/>
  <c r="R503" i="12"/>
  <c r="R501" i="12"/>
  <c r="R499" i="12"/>
  <c r="R497" i="12"/>
  <c r="R495" i="12"/>
  <c r="R493" i="12"/>
  <c r="R491" i="12"/>
  <c r="R489" i="12"/>
  <c r="R487" i="12"/>
  <c r="R485" i="12"/>
  <c r="R483" i="12"/>
  <c r="R481" i="12"/>
  <c r="R479" i="12"/>
  <c r="R477" i="12"/>
  <c r="R475" i="12"/>
  <c r="R473" i="12"/>
  <c r="R471" i="12"/>
  <c r="R469" i="12"/>
  <c r="Q457" i="12"/>
  <c r="Q26" i="12"/>
  <c r="R26" i="12"/>
  <c r="Q14" i="12"/>
  <c r="R14" i="12"/>
  <c r="Q29" i="12"/>
  <c r="R29" i="12"/>
  <c r="Q25" i="12"/>
  <c r="R25" i="12"/>
  <c r="Q21" i="12"/>
  <c r="R21" i="12"/>
  <c r="Q17" i="12"/>
  <c r="R17" i="12"/>
  <c r="Q13" i="12"/>
  <c r="R13" i="12"/>
  <c r="Q456" i="12"/>
  <c r="R456" i="12"/>
  <c r="Q454" i="12"/>
  <c r="R454" i="12"/>
  <c r="Q452" i="12"/>
  <c r="R452" i="12"/>
  <c r="Q450" i="12"/>
  <c r="R450" i="12"/>
  <c r="Q448" i="12"/>
  <c r="R448" i="12"/>
  <c r="Q446" i="12"/>
  <c r="R446" i="12"/>
  <c r="Q444" i="12"/>
  <c r="R444" i="12"/>
  <c r="Q442" i="12"/>
  <c r="R442" i="12"/>
  <c r="Q440" i="12"/>
  <c r="R440" i="12"/>
  <c r="Q438" i="12"/>
  <c r="R438" i="12"/>
  <c r="Q436" i="12"/>
  <c r="R436" i="12"/>
  <c r="Q434" i="12"/>
  <c r="R434" i="12"/>
  <c r="Q432" i="12"/>
  <c r="R432" i="12"/>
  <c r="Q430" i="12"/>
  <c r="R430" i="12"/>
  <c r="Q428" i="12"/>
  <c r="R428" i="12"/>
  <c r="Q426" i="12"/>
  <c r="R426" i="12"/>
  <c r="Q424" i="12"/>
  <c r="R424" i="12"/>
  <c r="Q422" i="12"/>
  <c r="R422" i="12"/>
  <c r="Q420" i="12"/>
  <c r="R420" i="12"/>
  <c r="Q418" i="12"/>
  <c r="R418" i="12"/>
  <c r="Q416" i="12"/>
  <c r="R416" i="12"/>
  <c r="Q414" i="12"/>
  <c r="R414" i="12"/>
  <c r="Q412" i="12"/>
  <c r="R412" i="12"/>
  <c r="Q410" i="12"/>
  <c r="R410" i="12"/>
  <c r="Q408" i="12"/>
  <c r="R408" i="12"/>
  <c r="Q406" i="12"/>
  <c r="R406" i="12"/>
  <c r="Q404" i="12"/>
  <c r="R404" i="12"/>
  <c r="Q402" i="12"/>
  <c r="R402" i="12"/>
  <c r="Q400" i="12"/>
  <c r="R400" i="12"/>
  <c r="Q398" i="12"/>
  <c r="R398" i="12"/>
  <c r="Q396" i="12"/>
  <c r="R396" i="12"/>
  <c r="Q394" i="12"/>
  <c r="R394" i="12"/>
  <c r="Q392" i="12"/>
  <c r="R392" i="12"/>
  <c r="Q390" i="12"/>
  <c r="R390" i="12"/>
  <c r="Q388" i="12"/>
  <c r="R388" i="12"/>
  <c r="Q386" i="12"/>
  <c r="R386" i="12"/>
  <c r="Q384" i="12"/>
  <c r="R384" i="12"/>
  <c r="Q382" i="12"/>
  <c r="R382" i="12"/>
  <c r="Q380" i="12"/>
  <c r="R380" i="12"/>
  <c r="Q378" i="12"/>
  <c r="R378" i="12"/>
  <c r="Q376" i="12"/>
  <c r="R376" i="12"/>
  <c r="Q374" i="12"/>
  <c r="R374" i="12"/>
  <c r="Q372" i="12"/>
  <c r="R372" i="12"/>
  <c r="Q370" i="12"/>
  <c r="R370" i="12"/>
  <c r="Q368" i="12"/>
  <c r="R368" i="12"/>
  <c r="Q366" i="12"/>
  <c r="R366" i="12"/>
  <c r="Q364" i="12"/>
  <c r="R364" i="12"/>
  <c r="Q362" i="12"/>
  <c r="R362" i="12"/>
  <c r="Q360" i="12"/>
  <c r="R360" i="12"/>
  <c r="Q358" i="12"/>
  <c r="R358" i="12"/>
  <c r="Q356" i="12"/>
  <c r="R356" i="12"/>
  <c r="Q354" i="12"/>
  <c r="R354" i="12"/>
  <c r="Q352" i="12"/>
  <c r="R352" i="12"/>
  <c r="Q350" i="12"/>
  <c r="R350" i="12"/>
  <c r="Q348" i="12"/>
  <c r="R348" i="12"/>
  <c r="Q346" i="12"/>
  <c r="R346" i="12"/>
  <c r="Q344" i="12"/>
  <c r="R344" i="12"/>
  <c r="Q342" i="12"/>
  <c r="R342" i="12"/>
  <c r="Q340" i="12"/>
  <c r="R340" i="12"/>
  <c r="Q338" i="12"/>
  <c r="R338" i="12"/>
  <c r="Q336" i="12"/>
  <c r="R336" i="12"/>
  <c r="Q334" i="12"/>
  <c r="R334" i="12"/>
  <c r="Q332" i="12"/>
  <c r="R332" i="12"/>
  <c r="Q330" i="12"/>
  <c r="R330" i="12"/>
  <c r="Q328" i="12"/>
  <c r="R328" i="12"/>
  <c r="Q326" i="12"/>
  <c r="R326" i="12"/>
  <c r="Q324" i="12"/>
  <c r="R324" i="12"/>
  <c r="Q322" i="12"/>
  <c r="R322" i="12"/>
  <c r="R320" i="12"/>
  <c r="Q320" i="12"/>
  <c r="R318" i="12"/>
  <c r="Q318" i="12"/>
  <c r="R316" i="12"/>
  <c r="Q316" i="12"/>
  <c r="R314" i="12"/>
  <c r="Q314" i="12"/>
  <c r="Q312" i="12"/>
  <c r="R312" i="12"/>
  <c r="Q310" i="12"/>
  <c r="R310" i="12"/>
  <c r="Q308" i="12"/>
  <c r="R308" i="12"/>
  <c r="Q306" i="12"/>
  <c r="R306" i="12"/>
  <c r="Q304" i="12"/>
  <c r="R304" i="12"/>
  <c r="Q302" i="12"/>
  <c r="R302" i="12"/>
  <c r="Q300" i="12"/>
  <c r="R300" i="12"/>
  <c r="Q298" i="12"/>
  <c r="R298" i="12"/>
  <c r="Q296" i="12"/>
  <c r="R296" i="12"/>
  <c r="Q294" i="12"/>
  <c r="R294" i="12"/>
  <c r="Q292" i="12"/>
  <c r="R292" i="12"/>
  <c r="Q290" i="12"/>
  <c r="R290" i="12"/>
  <c r="Q288" i="12"/>
  <c r="R288" i="12"/>
  <c r="Q286" i="12"/>
  <c r="R286" i="12"/>
  <c r="Q284" i="12"/>
  <c r="R284" i="12"/>
  <c r="Q282" i="12"/>
  <c r="R282" i="12"/>
  <c r="Q280" i="12"/>
  <c r="R280" i="12"/>
  <c r="Q278" i="12"/>
  <c r="R278" i="12"/>
  <c r="Q276" i="12"/>
  <c r="R276" i="12"/>
  <c r="Q274" i="12"/>
  <c r="R274" i="12"/>
  <c r="Q272" i="12"/>
  <c r="R272" i="12"/>
  <c r="Q270" i="12"/>
  <c r="R270" i="12"/>
  <c r="Q268" i="12"/>
  <c r="R268" i="12"/>
  <c r="Q266" i="12"/>
  <c r="R266" i="12"/>
  <c r="Q264" i="12"/>
  <c r="R264" i="12"/>
  <c r="Q262" i="12"/>
  <c r="R262" i="12"/>
  <c r="Q260" i="12"/>
  <c r="R260" i="12"/>
  <c r="Q258" i="12"/>
  <c r="R258" i="12"/>
  <c r="Q256" i="12"/>
  <c r="R256" i="12"/>
  <c r="Q254" i="12"/>
  <c r="R254" i="12"/>
  <c r="Q252" i="12"/>
  <c r="R252" i="12"/>
  <c r="Q250" i="12"/>
  <c r="R250" i="12"/>
  <c r="Q248" i="12"/>
  <c r="R248" i="12"/>
  <c r="Q246" i="12"/>
  <c r="R246" i="12"/>
  <c r="Q244" i="12"/>
  <c r="R244" i="12"/>
  <c r="Q242" i="12"/>
  <c r="R242" i="12"/>
  <c r="Q240" i="12"/>
  <c r="R240" i="12"/>
  <c r="Q238" i="12"/>
  <c r="R238" i="12"/>
  <c r="Q236" i="12"/>
  <c r="R236" i="12"/>
  <c r="Q234" i="12"/>
  <c r="R234" i="12"/>
  <c r="Q232" i="12"/>
  <c r="R232" i="12"/>
  <c r="Q230" i="12"/>
  <c r="R230" i="12"/>
  <c r="Q228" i="12"/>
  <c r="R228" i="12"/>
  <c r="Q226" i="12"/>
  <c r="R226" i="12"/>
  <c r="Q224" i="12"/>
  <c r="R224" i="12"/>
  <c r="Q222" i="12"/>
  <c r="R222" i="12"/>
  <c r="Q220" i="12"/>
  <c r="R220" i="12"/>
  <c r="Q218" i="12"/>
  <c r="R218" i="12"/>
  <c r="Q216" i="12"/>
  <c r="R216" i="12"/>
  <c r="Q214" i="12"/>
  <c r="R214" i="12"/>
  <c r="Q212" i="12"/>
  <c r="R212" i="12"/>
  <c r="Q210" i="12"/>
  <c r="R210" i="12"/>
  <c r="Q208" i="12"/>
  <c r="R208" i="12"/>
  <c r="Q206" i="12"/>
  <c r="R206" i="12"/>
  <c r="Q204" i="12"/>
  <c r="R204" i="12"/>
  <c r="Q202" i="12"/>
  <c r="R202" i="12"/>
  <c r="Q200" i="12"/>
  <c r="R200" i="12"/>
  <c r="Q198" i="12"/>
  <c r="R198" i="12"/>
  <c r="Q196" i="12"/>
  <c r="R196" i="12"/>
  <c r="Q194" i="12"/>
  <c r="R194" i="12"/>
  <c r="Q192" i="12"/>
  <c r="R192" i="12"/>
  <c r="Q190" i="12"/>
  <c r="R190" i="12"/>
  <c r="Q188" i="12"/>
  <c r="R188" i="12"/>
  <c r="Q186" i="12"/>
  <c r="R186" i="12"/>
  <c r="Q184" i="12"/>
  <c r="R184" i="12"/>
  <c r="Q182" i="12"/>
  <c r="R182" i="12"/>
  <c r="Q180" i="12"/>
  <c r="R180" i="12"/>
  <c r="Q178" i="12"/>
  <c r="R178" i="12"/>
  <c r="Q176" i="12"/>
  <c r="R176" i="12"/>
  <c r="Q174" i="12"/>
  <c r="R174" i="12"/>
  <c r="Q172" i="12"/>
  <c r="R172" i="12"/>
  <c r="Q170" i="12"/>
  <c r="R170" i="12"/>
  <c r="Q168" i="12"/>
  <c r="R168" i="12"/>
  <c r="Q166" i="12"/>
  <c r="R166" i="12"/>
  <c r="Q164" i="12"/>
  <c r="R164" i="12"/>
  <c r="Q162" i="12"/>
  <c r="R162" i="12"/>
  <c r="Q160" i="12"/>
  <c r="R160" i="12"/>
  <c r="R158" i="12"/>
  <c r="Q158" i="12"/>
  <c r="R156" i="12"/>
  <c r="Q156" i="12"/>
  <c r="R154" i="12"/>
  <c r="Q154" i="12"/>
  <c r="R152" i="12"/>
  <c r="Q152" i="12"/>
  <c r="R150" i="12"/>
  <c r="Q150" i="12"/>
  <c r="Q148" i="12"/>
  <c r="R148" i="12"/>
  <c r="Q146" i="12"/>
  <c r="R146" i="12"/>
  <c r="Q144" i="12"/>
  <c r="R144" i="12"/>
  <c r="Q142" i="12"/>
  <c r="R142" i="12"/>
  <c r="Q140" i="12"/>
  <c r="R140" i="12"/>
  <c r="Q138" i="12"/>
  <c r="R138" i="12"/>
  <c r="Q136" i="12"/>
  <c r="R136" i="12"/>
  <c r="Q134" i="12"/>
  <c r="R134" i="12"/>
  <c r="Q132" i="12"/>
  <c r="R132" i="12"/>
  <c r="Q130" i="12"/>
  <c r="R130" i="12"/>
  <c r="Q128" i="12"/>
  <c r="R128" i="12"/>
  <c r="Q126" i="12"/>
  <c r="R126" i="12"/>
  <c r="Q124" i="12"/>
  <c r="R124" i="12"/>
  <c r="Q122" i="12"/>
  <c r="R122" i="12"/>
  <c r="Q120" i="12"/>
  <c r="R120" i="12"/>
  <c r="Q118" i="12"/>
  <c r="R118" i="12"/>
  <c r="Q116" i="12"/>
  <c r="R116" i="12"/>
  <c r="Q114" i="12"/>
  <c r="R114" i="12"/>
  <c r="Q112" i="12"/>
  <c r="R112" i="12"/>
  <c r="Q110" i="12"/>
  <c r="R110" i="12"/>
  <c r="Q108" i="12"/>
  <c r="R108" i="12"/>
  <c r="Q106" i="12"/>
  <c r="R106" i="12"/>
  <c r="Q104" i="12"/>
  <c r="R104" i="12"/>
  <c r="Q102" i="12"/>
  <c r="R102" i="12"/>
  <c r="Q100" i="12"/>
  <c r="R100" i="12"/>
  <c r="Q98" i="12"/>
  <c r="R98" i="12"/>
  <c r="Q96" i="12"/>
  <c r="R96" i="12"/>
  <c r="Q94" i="12"/>
  <c r="R94" i="12"/>
  <c r="Q92" i="12"/>
  <c r="R92" i="12"/>
  <c r="Q90" i="12"/>
  <c r="R90" i="12"/>
  <c r="Q88" i="12"/>
  <c r="R88" i="12"/>
  <c r="Q86" i="12"/>
  <c r="R86" i="12"/>
  <c r="Q84" i="12"/>
  <c r="R84" i="12"/>
  <c r="Q82" i="12"/>
  <c r="R82" i="12"/>
  <c r="Q80" i="12"/>
  <c r="R80" i="12"/>
  <c r="Q78" i="12"/>
  <c r="R78" i="12"/>
  <c r="Q76" i="12"/>
  <c r="R76" i="12"/>
  <c r="Q74" i="12"/>
  <c r="R74" i="12"/>
  <c r="Q72" i="12"/>
  <c r="R72" i="12"/>
  <c r="Q70" i="12"/>
  <c r="R70" i="12"/>
  <c r="Q68" i="12"/>
  <c r="R68" i="12"/>
  <c r="Q66" i="12"/>
  <c r="R66" i="12"/>
  <c r="Q64" i="12"/>
  <c r="R64" i="12"/>
  <c r="Q62" i="12"/>
  <c r="R62" i="12"/>
  <c r="Q60" i="12"/>
  <c r="R60" i="12"/>
  <c r="Q58" i="12"/>
  <c r="R58" i="12"/>
  <c r="Q56" i="12"/>
  <c r="R56" i="12"/>
  <c r="Q54" i="12"/>
  <c r="R54" i="12"/>
  <c r="Q52" i="12"/>
  <c r="R52" i="12"/>
  <c r="Q50" i="12"/>
  <c r="R50" i="12"/>
  <c r="Q48" i="12"/>
  <c r="R48" i="12"/>
  <c r="Q46" i="12"/>
  <c r="R46" i="12"/>
  <c r="Q44" i="12"/>
  <c r="R44" i="12"/>
  <c r="Q42" i="12"/>
  <c r="R42" i="12"/>
  <c r="Q40" i="12"/>
  <c r="R40" i="12"/>
  <c r="Q38" i="12"/>
  <c r="R38" i="12"/>
  <c r="Q36" i="12"/>
  <c r="R36" i="12"/>
  <c r="Q34" i="12"/>
  <c r="R34" i="12"/>
  <c r="Q32" i="12"/>
  <c r="R32" i="12"/>
  <c r="Q468" i="12"/>
  <c r="Q467" i="12"/>
  <c r="Q466" i="12"/>
  <c r="Q465" i="12"/>
  <c r="Q464" i="12"/>
  <c r="Q463" i="12"/>
  <c r="Q462" i="12"/>
  <c r="Q461" i="12"/>
  <c r="Q460" i="12"/>
  <c r="Q459" i="12"/>
  <c r="Q458" i="12"/>
  <c r="O56" i="17"/>
  <c r="G57" i="17" s="1"/>
  <c r="A46" i="9"/>
  <c r="A47" i="9"/>
  <c r="E24" i="16"/>
  <c r="F24" i="16" s="1"/>
  <c r="F498" i="12"/>
  <c r="F427" i="12"/>
  <c r="F379" i="12"/>
  <c r="F331" i="12"/>
  <c r="F167" i="12"/>
  <c r="F511" i="12"/>
  <c r="F503" i="12"/>
  <c r="F495" i="12"/>
  <c r="F486" i="12"/>
  <c r="F470" i="12"/>
  <c r="F454" i="12"/>
  <c r="F438" i="12"/>
  <c r="F422" i="12"/>
  <c r="F406" i="12"/>
  <c r="F390" i="12"/>
  <c r="F374" i="12"/>
  <c r="F358" i="12"/>
  <c r="F342" i="12"/>
  <c r="F322" i="12"/>
  <c r="F271" i="12"/>
  <c r="F207" i="12"/>
  <c r="F143" i="12"/>
  <c r="F79" i="12"/>
  <c r="F15" i="12"/>
  <c r="F490" i="12"/>
  <c r="F459" i="12"/>
  <c r="F411" i="12"/>
  <c r="F363" i="12"/>
  <c r="F295" i="12"/>
  <c r="F103" i="12"/>
  <c r="F510" i="12"/>
  <c r="F502" i="12"/>
  <c r="F494" i="12"/>
  <c r="F483" i="12"/>
  <c r="F467" i="12"/>
  <c r="F451" i="12"/>
  <c r="F435" i="12"/>
  <c r="F419" i="12"/>
  <c r="F403" i="12"/>
  <c r="F387" i="12"/>
  <c r="F371" i="12"/>
  <c r="F355" i="12"/>
  <c r="F339" i="12"/>
  <c r="F318" i="12"/>
  <c r="F263" i="12"/>
  <c r="F199" i="12"/>
  <c r="F135" i="12"/>
  <c r="F71" i="12"/>
  <c r="F506" i="12"/>
  <c r="F475" i="12"/>
  <c r="F443" i="12"/>
  <c r="F395" i="12"/>
  <c r="F347" i="12"/>
  <c r="F231" i="12"/>
  <c r="F39" i="12"/>
  <c r="F507" i="12"/>
  <c r="F499" i="12"/>
  <c r="F491" i="12"/>
  <c r="F478" i="12"/>
  <c r="F462" i="12"/>
  <c r="F446" i="12"/>
  <c r="F430" i="12"/>
  <c r="F414" i="12"/>
  <c r="F398" i="12"/>
  <c r="F382" i="12"/>
  <c r="F366" i="12"/>
  <c r="F350" i="12"/>
  <c r="F334" i="12"/>
  <c r="F302" i="12"/>
  <c r="F239" i="12"/>
  <c r="F175" i="12"/>
  <c r="F111" i="12"/>
  <c r="F13" i="12"/>
  <c r="F17" i="12"/>
  <c r="F21" i="12"/>
  <c r="F25" i="12"/>
  <c r="F29" i="12"/>
  <c r="F33" i="12"/>
  <c r="F37" i="12"/>
  <c r="F41" i="12"/>
  <c r="F45" i="12"/>
  <c r="F49" i="12"/>
  <c r="F53" i="12"/>
  <c r="F57" i="12"/>
  <c r="F61" i="12"/>
  <c r="F65" i="12"/>
  <c r="F69" i="12"/>
  <c r="F73" i="12"/>
  <c r="F77" i="12"/>
  <c r="F81" i="12"/>
  <c r="F85" i="12"/>
  <c r="F89" i="12"/>
  <c r="F93" i="12"/>
  <c r="F97" i="12"/>
  <c r="F101" i="12"/>
  <c r="F105" i="12"/>
  <c r="F109" i="12"/>
  <c r="F113" i="12"/>
  <c r="F117" i="12"/>
  <c r="F121" i="12"/>
  <c r="F125" i="12"/>
  <c r="F129" i="12"/>
  <c r="F133" i="12"/>
  <c r="F137" i="12"/>
  <c r="F141" i="12"/>
  <c r="F145" i="12"/>
  <c r="F149" i="12"/>
  <c r="F153" i="12"/>
  <c r="F157" i="12"/>
  <c r="F161" i="12"/>
  <c r="F165" i="12"/>
  <c r="F169" i="12"/>
  <c r="F173" i="12"/>
  <c r="F177" i="12"/>
  <c r="F181" i="12"/>
  <c r="F185" i="12"/>
  <c r="F189" i="12"/>
  <c r="F193" i="12"/>
  <c r="F197" i="12"/>
  <c r="F201" i="12"/>
  <c r="F205" i="12"/>
  <c r="F209" i="12"/>
  <c r="F213" i="12"/>
  <c r="F217" i="12"/>
  <c r="F221" i="12"/>
  <c r="F225" i="12"/>
  <c r="F229" i="12"/>
  <c r="F233" i="12"/>
  <c r="F237" i="12"/>
  <c r="F241" i="12"/>
  <c r="F245" i="12"/>
  <c r="F249" i="12"/>
  <c r="F253" i="12"/>
  <c r="F257" i="12"/>
  <c r="F261" i="12"/>
  <c r="F265" i="12"/>
  <c r="F269" i="12"/>
  <c r="F273" i="12"/>
  <c r="F277" i="12"/>
  <c r="F281" i="12"/>
  <c r="F285" i="12"/>
  <c r="F289" i="12"/>
  <c r="F293" i="12"/>
  <c r="F297" i="12"/>
  <c r="F301" i="12"/>
  <c r="F305" i="12"/>
  <c r="F309" i="12"/>
  <c r="F313" i="12"/>
  <c r="F317" i="12"/>
  <c r="F14" i="12"/>
  <c r="F18" i="12"/>
  <c r="F22" i="12"/>
  <c r="F26" i="12"/>
  <c r="F30" i="12"/>
  <c r="F34" i="12"/>
  <c r="F38" i="12"/>
  <c r="F42" i="12"/>
  <c r="F46" i="12"/>
  <c r="F50" i="12"/>
  <c r="F54" i="12"/>
  <c r="F58" i="12"/>
  <c r="F62" i="12"/>
  <c r="F66" i="12"/>
  <c r="F70" i="12"/>
  <c r="F74" i="12"/>
  <c r="F78" i="12"/>
  <c r="F82" i="12"/>
  <c r="F86" i="12"/>
  <c r="F90" i="12"/>
  <c r="F94" i="12"/>
  <c r="F98" i="12"/>
  <c r="F102" i="12"/>
  <c r="F106" i="12"/>
  <c r="F110" i="12"/>
  <c r="F114" i="12"/>
  <c r="F118" i="12"/>
  <c r="F122" i="12"/>
  <c r="F126" i="12"/>
  <c r="F130" i="12"/>
  <c r="F134" i="12"/>
  <c r="F138" i="12"/>
  <c r="F142" i="12"/>
  <c r="F146" i="12"/>
  <c r="F150" i="12"/>
  <c r="F154" i="12"/>
  <c r="F158" i="12"/>
  <c r="F162" i="12"/>
  <c r="F166" i="12"/>
  <c r="F170" i="12"/>
  <c r="F174" i="12"/>
  <c r="F178" i="12"/>
  <c r="F182" i="12"/>
  <c r="F186" i="12"/>
  <c r="F190" i="12"/>
  <c r="F194" i="12"/>
  <c r="F198" i="12"/>
  <c r="F202" i="12"/>
  <c r="F206" i="12"/>
  <c r="F210" i="12"/>
  <c r="F214" i="12"/>
  <c r="F218" i="12"/>
  <c r="F222" i="12"/>
  <c r="F226" i="12"/>
  <c r="F230" i="12"/>
  <c r="F234" i="12"/>
  <c r="F238" i="12"/>
  <c r="F242" i="12"/>
  <c r="F246" i="12"/>
  <c r="F250" i="12"/>
  <c r="F254" i="12"/>
  <c r="F258" i="12"/>
  <c r="F262" i="12"/>
  <c r="F266" i="12"/>
  <c r="F270" i="12"/>
  <c r="F274" i="12"/>
  <c r="F278" i="12"/>
  <c r="F282" i="12"/>
  <c r="F286" i="12"/>
  <c r="F290" i="12"/>
  <c r="F294" i="12"/>
  <c r="F298" i="12"/>
  <c r="F16" i="12"/>
  <c r="F24" i="12"/>
  <c r="F32" i="12"/>
  <c r="F40" i="12"/>
  <c r="F48" i="12"/>
  <c r="F56" i="12"/>
  <c r="F64" i="12"/>
  <c r="F72" i="12"/>
  <c r="F80" i="12"/>
  <c r="F88" i="12"/>
  <c r="F96" i="12"/>
  <c r="F104" i="12"/>
  <c r="F112" i="12"/>
  <c r="F120" i="12"/>
  <c r="F128" i="12"/>
  <c r="F136" i="12"/>
  <c r="F144" i="12"/>
  <c r="F152" i="12"/>
  <c r="F160" i="12"/>
  <c r="F168" i="12"/>
  <c r="F176" i="12"/>
  <c r="F184" i="12"/>
  <c r="F192" i="12"/>
  <c r="F200" i="12"/>
  <c r="F208" i="12"/>
  <c r="F216" i="12"/>
  <c r="F224" i="12"/>
  <c r="F232" i="12"/>
  <c r="F240" i="12"/>
  <c r="F248" i="12"/>
  <c r="F256" i="12"/>
  <c r="F264" i="12"/>
  <c r="F272" i="12"/>
  <c r="F280" i="12"/>
  <c r="F288" i="12"/>
  <c r="F296" i="12"/>
  <c r="F303" i="12"/>
  <c r="F308" i="12"/>
  <c r="F314" i="12"/>
  <c r="F319" i="12"/>
  <c r="F323" i="12"/>
  <c r="F327" i="12"/>
  <c r="Q15" i="12"/>
  <c r="F19" i="12"/>
  <c r="F27" i="12"/>
  <c r="F35" i="12"/>
  <c r="F43" i="12"/>
  <c r="F51" i="12"/>
  <c r="F59" i="12"/>
  <c r="F67" i="12"/>
  <c r="F75" i="12"/>
  <c r="F83" i="12"/>
  <c r="F91" i="12"/>
  <c r="F99" i="12"/>
  <c r="F107" i="12"/>
  <c r="F115" i="12"/>
  <c r="F123" i="12"/>
  <c r="F131" i="12"/>
  <c r="F139" i="12"/>
  <c r="F147" i="12"/>
  <c r="F155" i="12"/>
  <c r="F163" i="12"/>
  <c r="F171" i="12"/>
  <c r="F179" i="12"/>
  <c r="F187" i="12"/>
  <c r="F195" i="12"/>
  <c r="F203" i="12"/>
  <c r="F211" i="12"/>
  <c r="F219" i="12"/>
  <c r="F227" i="12"/>
  <c r="F235" i="12"/>
  <c r="F243" i="12"/>
  <c r="F251" i="12"/>
  <c r="F259" i="12"/>
  <c r="F267" i="12"/>
  <c r="F275" i="12"/>
  <c r="F283" i="12"/>
  <c r="F291" i="12"/>
  <c r="F299" i="12"/>
  <c r="F304" i="12"/>
  <c r="F310" i="12"/>
  <c r="F315" i="12"/>
  <c r="F320" i="12"/>
  <c r="F324" i="12"/>
  <c r="F328" i="12"/>
  <c r="F332" i="12"/>
  <c r="F336" i="12"/>
  <c r="F340" i="12"/>
  <c r="F344" i="12"/>
  <c r="F348" i="12"/>
  <c r="F352" i="12"/>
  <c r="F356" i="12"/>
  <c r="F360" i="12"/>
  <c r="F364" i="12"/>
  <c r="F368" i="12"/>
  <c r="F372" i="12"/>
  <c r="F376" i="12"/>
  <c r="F380" i="12"/>
  <c r="F384" i="12"/>
  <c r="F388" i="12"/>
  <c r="F392" i="12"/>
  <c r="F396" i="12"/>
  <c r="F400" i="12"/>
  <c r="F404" i="12"/>
  <c r="F408" i="12"/>
  <c r="F412" i="12"/>
  <c r="F416" i="12"/>
  <c r="F420" i="12"/>
  <c r="F424" i="12"/>
  <c r="F428" i="12"/>
  <c r="F432" i="12"/>
  <c r="F436" i="12"/>
  <c r="F440" i="12"/>
  <c r="F444" i="12"/>
  <c r="F448" i="12"/>
  <c r="F452" i="12"/>
  <c r="F456" i="12"/>
  <c r="F460" i="12"/>
  <c r="F464" i="12"/>
  <c r="F468" i="12"/>
  <c r="F472" i="12"/>
  <c r="F476" i="12"/>
  <c r="F480" i="12"/>
  <c r="F484" i="12"/>
  <c r="R15" i="12"/>
  <c r="F20" i="12"/>
  <c r="F28" i="12"/>
  <c r="F36" i="12"/>
  <c r="F44" i="12"/>
  <c r="F52" i="12"/>
  <c r="F60" i="12"/>
  <c r="F68" i="12"/>
  <c r="F76" i="12"/>
  <c r="F84" i="12"/>
  <c r="F92" i="12"/>
  <c r="F100" i="12"/>
  <c r="F108" i="12"/>
  <c r="F116" i="12"/>
  <c r="F124" i="12"/>
  <c r="F132" i="12"/>
  <c r="F140" i="12"/>
  <c r="F148" i="12"/>
  <c r="F156" i="12"/>
  <c r="F164" i="12"/>
  <c r="F172" i="12"/>
  <c r="F180" i="12"/>
  <c r="F188" i="12"/>
  <c r="F196" i="12"/>
  <c r="F204" i="12"/>
  <c r="F212" i="12"/>
  <c r="F220" i="12"/>
  <c r="F228" i="12"/>
  <c r="F236" i="12"/>
  <c r="F244" i="12"/>
  <c r="F252" i="12"/>
  <c r="F260" i="12"/>
  <c r="F268" i="12"/>
  <c r="F276" i="12"/>
  <c r="F284" i="12"/>
  <c r="F292" i="12"/>
  <c r="F300" i="12"/>
  <c r="F306" i="12"/>
  <c r="F311" i="12"/>
  <c r="F316" i="12"/>
  <c r="F321" i="12"/>
  <c r="F325" i="12"/>
  <c r="F329" i="12"/>
  <c r="F333" i="12"/>
  <c r="F337" i="12"/>
  <c r="F341" i="12"/>
  <c r="F345" i="12"/>
  <c r="F349" i="12"/>
  <c r="F353" i="12"/>
  <c r="F357" i="12"/>
  <c r="F361" i="12"/>
  <c r="F365" i="12"/>
  <c r="F369" i="12"/>
  <c r="F373" i="12"/>
  <c r="F377" i="12"/>
  <c r="F381" i="12"/>
  <c r="F385" i="12"/>
  <c r="F389" i="12"/>
  <c r="F393" i="12"/>
  <c r="F397" i="12"/>
  <c r="F401" i="12"/>
  <c r="F405" i="12"/>
  <c r="F409" i="12"/>
  <c r="F413" i="12"/>
  <c r="F417" i="12"/>
  <c r="F421" i="12"/>
  <c r="F425" i="12"/>
  <c r="F429" i="12"/>
  <c r="F433" i="12"/>
  <c r="F437" i="12"/>
  <c r="F441" i="12"/>
  <c r="F445" i="12"/>
  <c r="F449" i="12"/>
  <c r="F453" i="12"/>
  <c r="F457" i="12"/>
  <c r="F461" i="12"/>
  <c r="F465" i="12"/>
  <c r="F469" i="12"/>
  <c r="F473" i="12"/>
  <c r="F477" i="12"/>
  <c r="F481" i="12"/>
  <c r="F485" i="12"/>
  <c r="F489" i="12"/>
  <c r="F509" i="12"/>
  <c r="F505" i="12"/>
  <c r="F501" i="12"/>
  <c r="F497" i="12"/>
  <c r="F493" i="12"/>
  <c r="F488" i="12"/>
  <c r="F482" i="12"/>
  <c r="F474" i="12"/>
  <c r="F466" i="12"/>
  <c r="F458" i="12"/>
  <c r="F450" i="12"/>
  <c r="F442" i="12"/>
  <c r="F434" i="12"/>
  <c r="F426" i="12"/>
  <c r="F418" i="12"/>
  <c r="F410" i="12"/>
  <c r="F402" i="12"/>
  <c r="F394" i="12"/>
  <c r="F386" i="12"/>
  <c r="F378" i="12"/>
  <c r="F370" i="12"/>
  <c r="F362" i="12"/>
  <c r="F354" i="12"/>
  <c r="F346" i="12"/>
  <c r="F338" i="12"/>
  <c r="F330" i="12"/>
  <c r="F312" i="12"/>
  <c r="F287" i="12"/>
  <c r="F255" i="12"/>
  <c r="F223" i="12"/>
  <c r="F191" i="12"/>
  <c r="F159" i="12"/>
  <c r="F127" i="12"/>
  <c r="F95" i="12"/>
  <c r="F63" i="12"/>
  <c r="F31" i="12"/>
  <c r="F12" i="12"/>
  <c r="F508" i="12"/>
  <c r="F504" i="12"/>
  <c r="F500" i="12"/>
  <c r="F496" i="12"/>
  <c r="F492" i="12"/>
  <c r="F487" i="12"/>
  <c r="F479" i="12"/>
  <c r="F471" i="12"/>
  <c r="F463" i="12"/>
  <c r="F455" i="12"/>
  <c r="F447" i="12"/>
  <c r="F439" i="12"/>
  <c r="F431" i="12"/>
  <c r="F423" i="12"/>
  <c r="F415" i="12"/>
  <c r="F407" i="12"/>
  <c r="F399" i="12"/>
  <c r="F391" i="12"/>
  <c r="F383" i="12"/>
  <c r="F375" i="12"/>
  <c r="F367" i="12"/>
  <c r="F359" i="12"/>
  <c r="F351" i="12"/>
  <c r="F343" i="12"/>
  <c r="F335" i="12"/>
  <c r="F326" i="12"/>
  <c r="F307" i="12"/>
  <c r="F279" i="12"/>
  <c r="F247" i="12"/>
  <c r="F215" i="12"/>
  <c r="F183" i="12"/>
  <c r="F151" i="12"/>
  <c r="F119" i="12"/>
  <c r="F87" i="12"/>
  <c r="F55" i="12"/>
  <c r="F23" i="12"/>
  <c r="E23" i="16"/>
  <c r="F23" i="16" s="1"/>
  <c r="F16" i="13"/>
  <c r="F20" i="13" s="1"/>
  <c r="I18" i="13" l="1"/>
  <c r="I20" i="13" s="1"/>
  <c r="C20" i="9"/>
  <c r="A20" i="9" s="1"/>
  <c r="C24" i="9"/>
  <c r="A24" i="9" s="1"/>
  <c r="C19" i="9"/>
  <c r="A19" i="9" s="1"/>
  <c r="C17" i="9"/>
  <c r="C21" i="9"/>
  <c r="A21" i="9" s="1"/>
  <c r="C25" i="9"/>
  <c r="A25" i="9" s="1"/>
  <c r="C18" i="9"/>
  <c r="C22" i="9"/>
  <c r="A22" i="9" s="1"/>
  <c r="C16" i="9"/>
  <c r="A16" i="9" s="1"/>
  <c r="G42" i="17" s="1"/>
  <c r="C23" i="9"/>
  <c r="A23" i="9" s="1"/>
  <c r="V14" i="12"/>
  <c r="U14" i="12" s="1"/>
  <c r="V18" i="12"/>
  <c r="U18" i="12" s="1"/>
  <c r="V22" i="12"/>
  <c r="U22" i="12" s="1"/>
  <c r="V26" i="12"/>
  <c r="U26" i="12" s="1"/>
  <c r="V30" i="12"/>
  <c r="U30" i="12" s="1"/>
  <c r="V34" i="12"/>
  <c r="U34" i="12" s="1"/>
  <c r="V38" i="12"/>
  <c r="U38" i="12" s="1"/>
  <c r="V42" i="12"/>
  <c r="U42" i="12" s="1"/>
  <c r="V46" i="12"/>
  <c r="U46" i="12" s="1"/>
  <c r="V50" i="12"/>
  <c r="U50" i="12" s="1"/>
  <c r="V54" i="12"/>
  <c r="U54" i="12" s="1"/>
  <c r="V58" i="12"/>
  <c r="U58" i="12" s="1"/>
  <c r="V62" i="12"/>
  <c r="U62" i="12" s="1"/>
  <c r="V66" i="12"/>
  <c r="U66" i="12" s="1"/>
  <c r="V70" i="12"/>
  <c r="U70" i="12" s="1"/>
  <c r="V74" i="12"/>
  <c r="U74" i="12" s="1"/>
  <c r="V78" i="12"/>
  <c r="U78" i="12" s="1"/>
  <c r="V82" i="12"/>
  <c r="U82" i="12" s="1"/>
  <c r="V86" i="12"/>
  <c r="U86" i="12" s="1"/>
  <c r="V90" i="12"/>
  <c r="U90" i="12" s="1"/>
  <c r="V94" i="12"/>
  <c r="U94" i="12" s="1"/>
  <c r="V98" i="12"/>
  <c r="U98" i="12" s="1"/>
  <c r="V102" i="12"/>
  <c r="U102" i="12" s="1"/>
  <c r="V106" i="12"/>
  <c r="U106" i="12" s="1"/>
  <c r="V110" i="12"/>
  <c r="U110" i="12" s="1"/>
  <c r="V114" i="12"/>
  <c r="U114" i="12" s="1"/>
  <c r="V118" i="12"/>
  <c r="U118" i="12" s="1"/>
  <c r="V122" i="12"/>
  <c r="U122" i="12" s="1"/>
  <c r="V126" i="12"/>
  <c r="U126" i="12" s="1"/>
  <c r="V130" i="12"/>
  <c r="U130" i="12" s="1"/>
  <c r="V134" i="12"/>
  <c r="U134" i="12" s="1"/>
  <c r="V138" i="12"/>
  <c r="U138" i="12" s="1"/>
  <c r="V142" i="12"/>
  <c r="U142" i="12" s="1"/>
  <c r="V146" i="12"/>
  <c r="U146" i="12" s="1"/>
  <c r="V150" i="12"/>
  <c r="U150" i="12" s="1"/>
  <c r="V154" i="12"/>
  <c r="U154" i="12" s="1"/>
  <c r="V158" i="12"/>
  <c r="U158" i="12" s="1"/>
  <c r="V162" i="12"/>
  <c r="U162" i="12" s="1"/>
  <c r="V166" i="12"/>
  <c r="U166" i="12" s="1"/>
  <c r="V170" i="12"/>
  <c r="U170" i="12" s="1"/>
  <c r="V174" i="12"/>
  <c r="U174" i="12" s="1"/>
  <c r="V178" i="12"/>
  <c r="U178" i="12" s="1"/>
  <c r="V182" i="12"/>
  <c r="U182" i="12" s="1"/>
  <c r="V186" i="12"/>
  <c r="U186" i="12" s="1"/>
  <c r="V190" i="12"/>
  <c r="U190" i="12" s="1"/>
  <c r="V194" i="12"/>
  <c r="U194" i="12" s="1"/>
  <c r="V198" i="12"/>
  <c r="U198" i="12" s="1"/>
  <c r="V202" i="12"/>
  <c r="U202" i="12" s="1"/>
  <c r="V206" i="12"/>
  <c r="U206" i="12" s="1"/>
  <c r="V210" i="12"/>
  <c r="U210" i="12" s="1"/>
  <c r="V214" i="12"/>
  <c r="U214" i="12" s="1"/>
  <c r="V218" i="12"/>
  <c r="U218" i="12" s="1"/>
  <c r="V222" i="12"/>
  <c r="U222" i="12" s="1"/>
  <c r="V226" i="12"/>
  <c r="U226" i="12" s="1"/>
  <c r="V230" i="12"/>
  <c r="U230" i="12" s="1"/>
  <c r="V234" i="12"/>
  <c r="U234" i="12" s="1"/>
  <c r="V238" i="12"/>
  <c r="U238" i="12" s="1"/>
  <c r="V242" i="12"/>
  <c r="U242" i="12" s="1"/>
  <c r="V246" i="12"/>
  <c r="U246" i="12" s="1"/>
  <c r="V250" i="12"/>
  <c r="U250" i="12" s="1"/>
  <c r="V254" i="12"/>
  <c r="U254" i="12" s="1"/>
  <c r="V258" i="12"/>
  <c r="U258" i="12" s="1"/>
  <c r="V262" i="12"/>
  <c r="U262" i="12" s="1"/>
  <c r="V266" i="12"/>
  <c r="U266" i="12" s="1"/>
  <c r="V270" i="12"/>
  <c r="U270" i="12" s="1"/>
  <c r="V274" i="12"/>
  <c r="U274" i="12" s="1"/>
  <c r="V278" i="12"/>
  <c r="U278" i="12" s="1"/>
  <c r="V282" i="12"/>
  <c r="U282" i="12" s="1"/>
  <c r="V286" i="12"/>
  <c r="U286" i="12" s="1"/>
  <c r="V290" i="12"/>
  <c r="U290" i="12" s="1"/>
  <c r="V294" i="12"/>
  <c r="U294" i="12" s="1"/>
  <c r="V298" i="12"/>
  <c r="U298" i="12" s="1"/>
  <c r="V302" i="12"/>
  <c r="U302" i="12" s="1"/>
  <c r="V306" i="12"/>
  <c r="U306" i="12" s="1"/>
  <c r="V310" i="12"/>
  <c r="U310" i="12" s="1"/>
  <c r="V314" i="12"/>
  <c r="U314" i="12" s="1"/>
  <c r="V318" i="12"/>
  <c r="U318" i="12" s="1"/>
  <c r="V322" i="12"/>
  <c r="U322" i="12" s="1"/>
  <c r="V326" i="12"/>
  <c r="U326" i="12" s="1"/>
  <c r="V330" i="12"/>
  <c r="U330" i="12" s="1"/>
  <c r="V334" i="12"/>
  <c r="U334" i="12" s="1"/>
  <c r="V338" i="12"/>
  <c r="U338" i="12" s="1"/>
  <c r="V342" i="12"/>
  <c r="U342" i="12" s="1"/>
  <c r="V346" i="12"/>
  <c r="U346" i="12" s="1"/>
  <c r="V350" i="12"/>
  <c r="U350" i="12" s="1"/>
  <c r="V13" i="12"/>
  <c r="U13" i="12" s="1"/>
  <c r="V17" i="12"/>
  <c r="U17" i="12" s="1"/>
  <c r="V21" i="12"/>
  <c r="U21" i="12" s="1"/>
  <c r="V25" i="12"/>
  <c r="U25" i="12" s="1"/>
  <c r="V29" i="12"/>
  <c r="U29" i="12" s="1"/>
  <c r="V33" i="12"/>
  <c r="U33" i="12" s="1"/>
  <c r="V37" i="12"/>
  <c r="U37" i="12" s="1"/>
  <c r="V41" i="12"/>
  <c r="U41" i="12" s="1"/>
  <c r="V45" i="12"/>
  <c r="U45" i="12" s="1"/>
  <c r="V49" i="12"/>
  <c r="U49" i="12" s="1"/>
  <c r="V53" i="12"/>
  <c r="U53" i="12" s="1"/>
  <c r="V57" i="12"/>
  <c r="U57" i="12" s="1"/>
  <c r="V61" i="12"/>
  <c r="U61" i="12" s="1"/>
  <c r="V65" i="12"/>
  <c r="U65" i="12" s="1"/>
  <c r="V69" i="12"/>
  <c r="U69" i="12" s="1"/>
  <c r="V73" i="12"/>
  <c r="U73" i="12" s="1"/>
  <c r="V77" i="12"/>
  <c r="U77" i="12" s="1"/>
  <c r="V81" i="12"/>
  <c r="U81" i="12" s="1"/>
  <c r="V85" i="12"/>
  <c r="U85" i="12" s="1"/>
  <c r="V89" i="12"/>
  <c r="U89" i="12" s="1"/>
  <c r="V93" i="12"/>
  <c r="U93" i="12" s="1"/>
  <c r="V97" i="12"/>
  <c r="U97" i="12" s="1"/>
  <c r="V101" i="12"/>
  <c r="U101" i="12" s="1"/>
  <c r="V105" i="12"/>
  <c r="U105" i="12" s="1"/>
  <c r="V109" i="12"/>
  <c r="U109" i="12" s="1"/>
  <c r="V113" i="12"/>
  <c r="U113" i="12" s="1"/>
  <c r="V117" i="12"/>
  <c r="U117" i="12" s="1"/>
  <c r="V121" i="12"/>
  <c r="U121" i="12" s="1"/>
  <c r="V125" i="12"/>
  <c r="U125" i="12" s="1"/>
  <c r="V129" i="12"/>
  <c r="U129" i="12" s="1"/>
  <c r="V133" i="12"/>
  <c r="U133" i="12" s="1"/>
  <c r="V137" i="12"/>
  <c r="U137" i="12" s="1"/>
  <c r="V141" i="12"/>
  <c r="U141" i="12" s="1"/>
  <c r="V145" i="12"/>
  <c r="U145" i="12" s="1"/>
  <c r="V149" i="12"/>
  <c r="U149" i="12" s="1"/>
  <c r="V153" i="12"/>
  <c r="U153" i="12" s="1"/>
  <c r="V157" i="12"/>
  <c r="U157" i="12" s="1"/>
  <c r="V161" i="12"/>
  <c r="U161" i="12" s="1"/>
  <c r="V165" i="12"/>
  <c r="U165" i="12" s="1"/>
  <c r="V169" i="12"/>
  <c r="U169" i="12" s="1"/>
  <c r="V173" i="12"/>
  <c r="U173" i="12" s="1"/>
  <c r="V177" i="12"/>
  <c r="U177" i="12" s="1"/>
  <c r="V181" i="12"/>
  <c r="U181" i="12" s="1"/>
  <c r="V185" i="12"/>
  <c r="U185" i="12" s="1"/>
  <c r="V189" i="12"/>
  <c r="U189" i="12" s="1"/>
  <c r="V193" i="12"/>
  <c r="U193" i="12" s="1"/>
  <c r="V197" i="12"/>
  <c r="U197" i="12" s="1"/>
  <c r="V201" i="12"/>
  <c r="U201" i="12" s="1"/>
  <c r="V205" i="12"/>
  <c r="U205" i="12" s="1"/>
  <c r="V209" i="12"/>
  <c r="U209" i="12" s="1"/>
  <c r="V213" i="12"/>
  <c r="U213" i="12" s="1"/>
  <c r="V217" i="12"/>
  <c r="U217" i="12" s="1"/>
  <c r="V221" i="12"/>
  <c r="U221" i="12" s="1"/>
  <c r="V225" i="12"/>
  <c r="U225" i="12" s="1"/>
  <c r="V229" i="12"/>
  <c r="U229" i="12" s="1"/>
  <c r="V233" i="12"/>
  <c r="U233" i="12" s="1"/>
  <c r="V237" i="12"/>
  <c r="U237" i="12" s="1"/>
  <c r="V241" i="12"/>
  <c r="U241" i="12" s="1"/>
  <c r="V245" i="12"/>
  <c r="U245" i="12" s="1"/>
  <c r="V249" i="12"/>
  <c r="U249" i="12" s="1"/>
  <c r="V253" i="12"/>
  <c r="U253" i="12" s="1"/>
  <c r="V257" i="12"/>
  <c r="U257" i="12" s="1"/>
  <c r="V261" i="12"/>
  <c r="U261" i="12" s="1"/>
  <c r="V265" i="12"/>
  <c r="U265" i="12" s="1"/>
  <c r="V269" i="12"/>
  <c r="U269" i="12" s="1"/>
  <c r="V273" i="12"/>
  <c r="U273" i="12" s="1"/>
  <c r="V277" i="12"/>
  <c r="U277" i="12" s="1"/>
  <c r="V281" i="12"/>
  <c r="U281" i="12" s="1"/>
  <c r="V285" i="12"/>
  <c r="U285" i="12" s="1"/>
  <c r="V289" i="12"/>
  <c r="U289" i="12" s="1"/>
  <c r="V293" i="12"/>
  <c r="U293" i="12" s="1"/>
  <c r="V297" i="12"/>
  <c r="U297" i="12" s="1"/>
  <c r="V301" i="12"/>
  <c r="U301" i="12" s="1"/>
  <c r="V305" i="12"/>
  <c r="U305" i="12" s="1"/>
  <c r="V309" i="12"/>
  <c r="U309" i="12" s="1"/>
  <c r="V313" i="12"/>
  <c r="U313" i="12" s="1"/>
  <c r="V317" i="12"/>
  <c r="U317" i="12" s="1"/>
  <c r="V321" i="12"/>
  <c r="U321" i="12" s="1"/>
  <c r="V325" i="12"/>
  <c r="U325" i="12" s="1"/>
  <c r="V329" i="12"/>
  <c r="U329" i="12" s="1"/>
  <c r="V333" i="12"/>
  <c r="U333" i="12" s="1"/>
  <c r="V337" i="12"/>
  <c r="U337" i="12" s="1"/>
  <c r="V341" i="12"/>
  <c r="U341" i="12" s="1"/>
  <c r="V345" i="12"/>
  <c r="U345" i="12" s="1"/>
  <c r="V16" i="12"/>
  <c r="U16" i="12" s="1"/>
  <c r="V20" i="12"/>
  <c r="U20" i="12" s="1"/>
  <c r="V24" i="12"/>
  <c r="U24" i="12" s="1"/>
  <c r="V28" i="12"/>
  <c r="U28" i="12" s="1"/>
  <c r="V32" i="12"/>
  <c r="U32" i="12" s="1"/>
  <c r="V36" i="12"/>
  <c r="U36" i="12" s="1"/>
  <c r="V40" i="12"/>
  <c r="U40" i="12" s="1"/>
  <c r="V44" i="12"/>
  <c r="U44" i="12" s="1"/>
  <c r="V48" i="12"/>
  <c r="U48" i="12" s="1"/>
  <c r="V52" i="12"/>
  <c r="U52" i="12" s="1"/>
  <c r="V56" i="12"/>
  <c r="U56" i="12" s="1"/>
  <c r="V60" i="12"/>
  <c r="U60" i="12" s="1"/>
  <c r="V64" i="12"/>
  <c r="U64" i="12" s="1"/>
  <c r="V68" i="12"/>
  <c r="U68" i="12" s="1"/>
  <c r="V72" i="12"/>
  <c r="U72" i="12" s="1"/>
  <c r="V76" i="12"/>
  <c r="U76" i="12" s="1"/>
  <c r="V80" i="12"/>
  <c r="U80" i="12" s="1"/>
  <c r="V84" i="12"/>
  <c r="U84" i="12" s="1"/>
  <c r="V88" i="12"/>
  <c r="U88" i="12" s="1"/>
  <c r="V92" i="12"/>
  <c r="U92" i="12" s="1"/>
  <c r="V96" i="12"/>
  <c r="U96" i="12" s="1"/>
  <c r="V100" i="12"/>
  <c r="U100" i="12" s="1"/>
  <c r="V104" i="12"/>
  <c r="U104" i="12" s="1"/>
  <c r="V108" i="12"/>
  <c r="U108" i="12" s="1"/>
  <c r="V112" i="12"/>
  <c r="U112" i="12" s="1"/>
  <c r="V116" i="12"/>
  <c r="U116" i="12" s="1"/>
  <c r="V120" i="12"/>
  <c r="U120" i="12" s="1"/>
  <c r="V124" i="12"/>
  <c r="U124" i="12" s="1"/>
  <c r="V128" i="12"/>
  <c r="U128" i="12" s="1"/>
  <c r="V132" i="12"/>
  <c r="U132" i="12" s="1"/>
  <c r="V136" i="12"/>
  <c r="U136" i="12" s="1"/>
  <c r="V140" i="12"/>
  <c r="U140" i="12" s="1"/>
  <c r="V144" i="12"/>
  <c r="U144" i="12" s="1"/>
  <c r="V148" i="12"/>
  <c r="U148" i="12" s="1"/>
  <c r="V152" i="12"/>
  <c r="U152" i="12" s="1"/>
  <c r="V156" i="12"/>
  <c r="U156" i="12" s="1"/>
  <c r="V160" i="12"/>
  <c r="U160" i="12" s="1"/>
  <c r="V164" i="12"/>
  <c r="U164" i="12" s="1"/>
  <c r="V168" i="12"/>
  <c r="U168" i="12" s="1"/>
  <c r="V172" i="12"/>
  <c r="U172" i="12" s="1"/>
  <c r="V176" i="12"/>
  <c r="U176" i="12" s="1"/>
  <c r="V180" i="12"/>
  <c r="U180" i="12" s="1"/>
  <c r="V184" i="12"/>
  <c r="U184" i="12" s="1"/>
  <c r="V188" i="12"/>
  <c r="U188" i="12" s="1"/>
  <c r="V192" i="12"/>
  <c r="U192" i="12" s="1"/>
  <c r="V196" i="12"/>
  <c r="U196" i="12" s="1"/>
  <c r="V200" i="12"/>
  <c r="U200" i="12" s="1"/>
  <c r="V204" i="12"/>
  <c r="U204" i="12" s="1"/>
  <c r="V208" i="12"/>
  <c r="U208" i="12" s="1"/>
  <c r="V212" i="12"/>
  <c r="U212" i="12" s="1"/>
  <c r="V216" i="12"/>
  <c r="U216" i="12" s="1"/>
  <c r="V220" i="12"/>
  <c r="U220" i="12" s="1"/>
  <c r="V224" i="12"/>
  <c r="U224" i="12" s="1"/>
  <c r="V228" i="12"/>
  <c r="U228" i="12" s="1"/>
  <c r="V232" i="12"/>
  <c r="U232" i="12" s="1"/>
  <c r="V236" i="12"/>
  <c r="U236" i="12" s="1"/>
  <c r="V240" i="12"/>
  <c r="U240" i="12" s="1"/>
  <c r="V244" i="12"/>
  <c r="U244" i="12" s="1"/>
  <c r="V248" i="12"/>
  <c r="U248" i="12" s="1"/>
  <c r="V252" i="12"/>
  <c r="U252" i="12" s="1"/>
  <c r="V256" i="12"/>
  <c r="U256" i="12" s="1"/>
  <c r="V260" i="12"/>
  <c r="U260" i="12" s="1"/>
  <c r="V264" i="12"/>
  <c r="U264" i="12" s="1"/>
  <c r="V268" i="12"/>
  <c r="U268" i="12" s="1"/>
  <c r="V272" i="12"/>
  <c r="U272" i="12" s="1"/>
  <c r="V276" i="12"/>
  <c r="U276" i="12" s="1"/>
  <c r="V280" i="12"/>
  <c r="U280" i="12" s="1"/>
  <c r="V284" i="12"/>
  <c r="U284" i="12" s="1"/>
  <c r="V288" i="12"/>
  <c r="U288" i="12" s="1"/>
  <c r="V292" i="12"/>
  <c r="U292" i="12" s="1"/>
  <c r="V296" i="12"/>
  <c r="U296" i="12" s="1"/>
  <c r="V300" i="12"/>
  <c r="U300" i="12" s="1"/>
  <c r="V304" i="12"/>
  <c r="U304" i="12" s="1"/>
  <c r="V308" i="12"/>
  <c r="U308" i="12" s="1"/>
  <c r="V312" i="12"/>
  <c r="U312" i="12" s="1"/>
  <c r="V316" i="12"/>
  <c r="U316" i="12" s="1"/>
  <c r="V320" i="12"/>
  <c r="U320" i="12" s="1"/>
  <c r="V324" i="12"/>
  <c r="U324" i="12" s="1"/>
  <c r="V328" i="12"/>
  <c r="U328" i="12" s="1"/>
  <c r="V332" i="12"/>
  <c r="U332" i="12" s="1"/>
  <c r="V336" i="12"/>
  <c r="U336" i="12" s="1"/>
  <c r="V340" i="12"/>
  <c r="U340" i="12" s="1"/>
  <c r="V344" i="12"/>
  <c r="U344" i="12" s="1"/>
  <c r="V348" i="12"/>
  <c r="U348" i="12" s="1"/>
  <c r="V27" i="12"/>
  <c r="U27" i="12" s="1"/>
  <c r="V43" i="12"/>
  <c r="U43" i="12" s="1"/>
  <c r="V59" i="12"/>
  <c r="U59" i="12" s="1"/>
  <c r="V75" i="12"/>
  <c r="U75" i="12" s="1"/>
  <c r="V91" i="12"/>
  <c r="U91" i="12" s="1"/>
  <c r="V107" i="12"/>
  <c r="U107" i="12" s="1"/>
  <c r="V123" i="12"/>
  <c r="U123" i="12" s="1"/>
  <c r="V139" i="12"/>
  <c r="U139" i="12" s="1"/>
  <c r="V155" i="12"/>
  <c r="U155" i="12" s="1"/>
  <c r="V171" i="12"/>
  <c r="U171" i="12" s="1"/>
  <c r="V187" i="12"/>
  <c r="U187" i="12" s="1"/>
  <c r="V203" i="12"/>
  <c r="U203" i="12" s="1"/>
  <c r="V219" i="12"/>
  <c r="U219" i="12" s="1"/>
  <c r="V235" i="12"/>
  <c r="U235" i="12" s="1"/>
  <c r="V251" i="12"/>
  <c r="U251" i="12" s="1"/>
  <c r="V267" i="12"/>
  <c r="U267" i="12" s="1"/>
  <c r="V283" i="12"/>
  <c r="U283" i="12" s="1"/>
  <c r="V299" i="12"/>
  <c r="U299" i="12" s="1"/>
  <c r="V315" i="12"/>
  <c r="U315" i="12" s="1"/>
  <c r="V331" i="12"/>
  <c r="U331" i="12" s="1"/>
  <c r="V347" i="12"/>
  <c r="U347" i="12" s="1"/>
  <c r="V353" i="12"/>
  <c r="U353" i="12" s="1"/>
  <c r="V357" i="12"/>
  <c r="U357" i="12" s="1"/>
  <c r="V361" i="12"/>
  <c r="U361" i="12" s="1"/>
  <c r="V365" i="12"/>
  <c r="U365" i="12" s="1"/>
  <c r="V369" i="12"/>
  <c r="U369" i="12" s="1"/>
  <c r="V373" i="12"/>
  <c r="U373" i="12" s="1"/>
  <c r="V377" i="12"/>
  <c r="U377" i="12" s="1"/>
  <c r="V381" i="12"/>
  <c r="U381" i="12" s="1"/>
  <c r="V385" i="12"/>
  <c r="U385" i="12" s="1"/>
  <c r="V389" i="12"/>
  <c r="U389" i="12" s="1"/>
  <c r="V393" i="12"/>
  <c r="U393" i="12" s="1"/>
  <c r="V397" i="12"/>
  <c r="U397" i="12" s="1"/>
  <c r="V401" i="12"/>
  <c r="U401" i="12" s="1"/>
  <c r="V405" i="12"/>
  <c r="U405" i="12" s="1"/>
  <c r="V409" i="12"/>
  <c r="U409" i="12" s="1"/>
  <c r="V413" i="12"/>
  <c r="U413" i="12" s="1"/>
  <c r="V417" i="12"/>
  <c r="U417" i="12" s="1"/>
  <c r="V421" i="12"/>
  <c r="U421" i="12" s="1"/>
  <c r="V425" i="12"/>
  <c r="U425" i="12" s="1"/>
  <c r="V429" i="12"/>
  <c r="U429" i="12" s="1"/>
  <c r="V433" i="12"/>
  <c r="U433" i="12" s="1"/>
  <c r="V437" i="12"/>
  <c r="U437" i="12" s="1"/>
  <c r="V441" i="12"/>
  <c r="U441" i="12" s="1"/>
  <c r="V445" i="12"/>
  <c r="U445" i="12" s="1"/>
  <c r="V449" i="12"/>
  <c r="U449" i="12" s="1"/>
  <c r="V453" i="12"/>
  <c r="U453" i="12" s="1"/>
  <c r="V457" i="12"/>
  <c r="U457" i="12" s="1"/>
  <c r="V461" i="12"/>
  <c r="U461" i="12" s="1"/>
  <c r="V465" i="12"/>
  <c r="U465" i="12" s="1"/>
  <c r="V469" i="12"/>
  <c r="U469" i="12" s="1"/>
  <c r="V473" i="12"/>
  <c r="U473" i="12" s="1"/>
  <c r="V477" i="12"/>
  <c r="U477" i="12" s="1"/>
  <c r="V481" i="12"/>
  <c r="U481" i="12" s="1"/>
  <c r="V485" i="12"/>
  <c r="U485" i="12" s="1"/>
  <c r="V489" i="12"/>
  <c r="U489" i="12" s="1"/>
  <c r="V493" i="12"/>
  <c r="U493" i="12" s="1"/>
  <c r="V497" i="12"/>
  <c r="U497" i="12" s="1"/>
  <c r="V501" i="12"/>
  <c r="U501" i="12" s="1"/>
  <c r="V505" i="12"/>
  <c r="U505" i="12" s="1"/>
  <c r="V509" i="12"/>
  <c r="U509" i="12" s="1"/>
  <c r="V15" i="12"/>
  <c r="U15" i="12" s="1"/>
  <c r="V31" i="12"/>
  <c r="U31" i="12" s="1"/>
  <c r="V47" i="12"/>
  <c r="U47" i="12" s="1"/>
  <c r="V63" i="12"/>
  <c r="U63" i="12" s="1"/>
  <c r="V79" i="12"/>
  <c r="U79" i="12" s="1"/>
  <c r="V95" i="12"/>
  <c r="U95" i="12" s="1"/>
  <c r="V111" i="12"/>
  <c r="U111" i="12" s="1"/>
  <c r="V127" i="12"/>
  <c r="U127" i="12" s="1"/>
  <c r="V143" i="12"/>
  <c r="U143" i="12" s="1"/>
  <c r="V159" i="12"/>
  <c r="U159" i="12" s="1"/>
  <c r="V175" i="12"/>
  <c r="U175" i="12" s="1"/>
  <c r="V191" i="12"/>
  <c r="U191" i="12" s="1"/>
  <c r="V207" i="12"/>
  <c r="U207" i="12" s="1"/>
  <c r="V223" i="12"/>
  <c r="U223" i="12" s="1"/>
  <c r="V239" i="12"/>
  <c r="U239" i="12" s="1"/>
  <c r="V255" i="12"/>
  <c r="U255" i="12" s="1"/>
  <c r="V271" i="12"/>
  <c r="U271" i="12" s="1"/>
  <c r="V287" i="12"/>
  <c r="U287" i="12" s="1"/>
  <c r="V303" i="12"/>
  <c r="U303" i="12" s="1"/>
  <c r="V319" i="12"/>
  <c r="U319" i="12" s="1"/>
  <c r="V335" i="12"/>
  <c r="U335" i="12" s="1"/>
  <c r="V349" i="12"/>
  <c r="U349" i="12" s="1"/>
  <c r="V352" i="12"/>
  <c r="U352" i="12" s="1"/>
  <c r="V356" i="12"/>
  <c r="U356" i="12" s="1"/>
  <c r="V360" i="12"/>
  <c r="U360" i="12" s="1"/>
  <c r="V364" i="12"/>
  <c r="U364" i="12" s="1"/>
  <c r="V368" i="12"/>
  <c r="U368" i="12" s="1"/>
  <c r="V372" i="12"/>
  <c r="U372" i="12" s="1"/>
  <c r="V376" i="12"/>
  <c r="U376" i="12" s="1"/>
  <c r="V380" i="12"/>
  <c r="U380" i="12" s="1"/>
  <c r="V384" i="12"/>
  <c r="U384" i="12" s="1"/>
  <c r="V388" i="12"/>
  <c r="U388" i="12" s="1"/>
  <c r="V392" i="12"/>
  <c r="U392" i="12" s="1"/>
  <c r="V396" i="12"/>
  <c r="U396" i="12" s="1"/>
  <c r="V400" i="12"/>
  <c r="U400" i="12" s="1"/>
  <c r="V404" i="12"/>
  <c r="U404" i="12" s="1"/>
  <c r="V408" i="12"/>
  <c r="U408" i="12" s="1"/>
  <c r="V412" i="12"/>
  <c r="U412" i="12" s="1"/>
  <c r="V416" i="12"/>
  <c r="U416" i="12" s="1"/>
  <c r="V420" i="12"/>
  <c r="U420" i="12" s="1"/>
  <c r="V424" i="12"/>
  <c r="U424" i="12" s="1"/>
  <c r="V428" i="12"/>
  <c r="U428" i="12" s="1"/>
  <c r="V432" i="12"/>
  <c r="U432" i="12" s="1"/>
  <c r="V436" i="12"/>
  <c r="U436" i="12" s="1"/>
  <c r="V440" i="12"/>
  <c r="U440" i="12" s="1"/>
  <c r="V444" i="12"/>
  <c r="U444" i="12" s="1"/>
  <c r="V448" i="12"/>
  <c r="U448" i="12" s="1"/>
  <c r="V452" i="12"/>
  <c r="U452" i="12" s="1"/>
  <c r="V456" i="12"/>
  <c r="U456" i="12" s="1"/>
  <c r="V460" i="12"/>
  <c r="U460" i="12" s="1"/>
  <c r="V464" i="12"/>
  <c r="U464" i="12" s="1"/>
  <c r="V468" i="12"/>
  <c r="U468" i="12" s="1"/>
  <c r="V472" i="12"/>
  <c r="U472" i="12" s="1"/>
  <c r="V476" i="12"/>
  <c r="U476" i="12" s="1"/>
  <c r="V480" i="12"/>
  <c r="U480" i="12" s="1"/>
  <c r="V484" i="12"/>
  <c r="U484" i="12" s="1"/>
  <c r="V488" i="12"/>
  <c r="U488" i="12" s="1"/>
  <c r="V492" i="12"/>
  <c r="U492" i="12" s="1"/>
  <c r="V496" i="12"/>
  <c r="U496" i="12" s="1"/>
  <c r="V500" i="12"/>
  <c r="U500" i="12" s="1"/>
  <c r="V504" i="12"/>
  <c r="U504" i="12" s="1"/>
  <c r="V508" i="12"/>
  <c r="U508" i="12" s="1"/>
  <c r="V19" i="12"/>
  <c r="U19" i="12" s="1"/>
  <c r="V35" i="12"/>
  <c r="U35" i="12" s="1"/>
  <c r="V51" i="12"/>
  <c r="U51" i="12" s="1"/>
  <c r="V67" i="12"/>
  <c r="U67" i="12" s="1"/>
  <c r="V83" i="12"/>
  <c r="U83" i="12" s="1"/>
  <c r="V99" i="12"/>
  <c r="U99" i="12" s="1"/>
  <c r="V115" i="12"/>
  <c r="U115" i="12" s="1"/>
  <c r="V131" i="12"/>
  <c r="U131" i="12" s="1"/>
  <c r="V147" i="12"/>
  <c r="U147" i="12" s="1"/>
  <c r="V163" i="12"/>
  <c r="U163" i="12" s="1"/>
  <c r="V179" i="12"/>
  <c r="U179" i="12" s="1"/>
  <c r="V195" i="12"/>
  <c r="U195" i="12" s="1"/>
  <c r="V211" i="12"/>
  <c r="U211" i="12" s="1"/>
  <c r="V227" i="12"/>
  <c r="U227" i="12" s="1"/>
  <c r="V243" i="12"/>
  <c r="U243" i="12" s="1"/>
  <c r="V259" i="12"/>
  <c r="U259" i="12" s="1"/>
  <c r="V275" i="12"/>
  <c r="U275" i="12" s="1"/>
  <c r="V291" i="12"/>
  <c r="U291" i="12" s="1"/>
  <c r="V307" i="12"/>
  <c r="U307" i="12" s="1"/>
  <c r="V323" i="12"/>
  <c r="U323" i="12" s="1"/>
  <c r="V339" i="12"/>
  <c r="U339" i="12" s="1"/>
  <c r="V351" i="12"/>
  <c r="U351" i="12" s="1"/>
  <c r="V355" i="12"/>
  <c r="U355" i="12" s="1"/>
  <c r="V359" i="12"/>
  <c r="U359" i="12" s="1"/>
  <c r="V363" i="12"/>
  <c r="U363" i="12" s="1"/>
  <c r="V367" i="12"/>
  <c r="U367" i="12" s="1"/>
  <c r="V371" i="12"/>
  <c r="U371" i="12" s="1"/>
  <c r="V375" i="12"/>
  <c r="U375" i="12" s="1"/>
  <c r="V379" i="12"/>
  <c r="U379" i="12" s="1"/>
  <c r="V383" i="12"/>
  <c r="U383" i="12" s="1"/>
  <c r="V387" i="12"/>
  <c r="U387" i="12" s="1"/>
  <c r="V391" i="12"/>
  <c r="U391" i="12" s="1"/>
  <c r="V395" i="12"/>
  <c r="U395" i="12" s="1"/>
  <c r="V399" i="12"/>
  <c r="U399" i="12" s="1"/>
  <c r="V403" i="12"/>
  <c r="U403" i="12" s="1"/>
  <c r="V407" i="12"/>
  <c r="U407" i="12" s="1"/>
  <c r="V411" i="12"/>
  <c r="U411" i="12" s="1"/>
  <c r="V415" i="12"/>
  <c r="U415" i="12" s="1"/>
  <c r="V419" i="12"/>
  <c r="U419" i="12" s="1"/>
  <c r="V423" i="12"/>
  <c r="U423" i="12" s="1"/>
  <c r="V427" i="12"/>
  <c r="U427" i="12" s="1"/>
  <c r="V431" i="12"/>
  <c r="U431" i="12" s="1"/>
  <c r="V435" i="12"/>
  <c r="U435" i="12" s="1"/>
  <c r="V439" i="12"/>
  <c r="U439" i="12" s="1"/>
  <c r="V443" i="12"/>
  <c r="U443" i="12" s="1"/>
  <c r="V447" i="12"/>
  <c r="U447" i="12" s="1"/>
  <c r="V451" i="12"/>
  <c r="U451" i="12" s="1"/>
  <c r="V455" i="12"/>
  <c r="U455" i="12" s="1"/>
  <c r="V459" i="12"/>
  <c r="U459" i="12" s="1"/>
  <c r="V463" i="12"/>
  <c r="U463" i="12" s="1"/>
  <c r="V467" i="12"/>
  <c r="U467" i="12" s="1"/>
  <c r="V471" i="12"/>
  <c r="U471" i="12" s="1"/>
  <c r="V475" i="12"/>
  <c r="U475" i="12" s="1"/>
  <c r="V479" i="12"/>
  <c r="U479" i="12" s="1"/>
  <c r="V483" i="12"/>
  <c r="U483" i="12" s="1"/>
  <c r="V487" i="12"/>
  <c r="U487" i="12" s="1"/>
  <c r="V491" i="12"/>
  <c r="U491" i="12" s="1"/>
  <c r="V495" i="12"/>
  <c r="U495" i="12" s="1"/>
  <c r="V499" i="12"/>
  <c r="U499" i="12" s="1"/>
  <c r="V503" i="12"/>
  <c r="U503" i="12" s="1"/>
  <c r="V507" i="12"/>
  <c r="U507" i="12" s="1"/>
  <c r="V511" i="12"/>
  <c r="U511" i="12" s="1"/>
  <c r="V23" i="12"/>
  <c r="U23" i="12" s="1"/>
  <c r="V39" i="12"/>
  <c r="U39" i="12" s="1"/>
  <c r="V55" i="12"/>
  <c r="U55" i="12" s="1"/>
  <c r="V71" i="12"/>
  <c r="U71" i="12" s="1"/>
  <c r="V87" i="12"/>
  <c r="U87" i="12" s="1"/>
  <c r="V103" i="12"/>
  <c r="U103" i="12" s="1"/>
  <c r="V119" i="12"/>
  <c r="U119" i="12" s="1"/>
  <c r="V135" i="12"/>
  <c r="U135" i="12" s="1"/>
  <c r="V151" i="12"/>
  <c r="U151" i="12" s="1"/>
  <c r="V167" i="12"/>
  <c r="U167" i="12" s="1"/>
  <c r="V183" i="12"/>
  <c r="U183" i="12" s="1"/>
  <c r="V199" i="12"/>
  <c r="U199" i="12" s="1"/>
  <c r="V215" i="12"/>
  <c r="U215" i="12" s="1"/>
  <c r="V231" i="12"/>
  <c r="U231" i="12" s="1"/>
  <c r="V247" i="12"/>
  <c r="U247" i="12" s="1"/>
  <c r="V263" i="12"/>
  <c r="U263" i="12" s="1"/>
  <c r="V279" i="12"/>
  <c r="U279" i="12" s="1"/>
  <c r="V295" i="12"/>
  <c r="U295" i="12" s="1"/>
  <c r="V311" i="12"/>
  <c r="U311" i="12" s="1"/>
  <c r="V327" i="12"/>
  <c r="U327" i="12" s="1"/>
  <c r="V343" i="12"/>
  <c r="U343" i="12" s="1"/>
  <c r="V354" i="12"/>
  <c r="U354" i="12" s="1"/>
  <c r="V358" i="12"/>
  <c r="U358" i="12" s="1"/>
  <c r="V362" i="12"/>
  <c r="U362" i="12" s="1"/>
  <c r="V366" i="12"/>
  <c r="U366" i="12" s="1"/>
  <c r="V370" i="12"/>
  <c r="U370" i="12" s="1"/>
  <c r="V374" i="12"/>
  <c r="U374" i="12" s="1"/>
  <c r="V378" i="12"/>
  <c r="U378" i="12" s="1"/>
  <c r="V382" i="12"/>
  <c r="U382" i="12" s="1"/>
  <c r="V386" i="12"/>
  <c r="U386" i="12" s="1"/>
  <c r="V390" i="12"/>
  <c r="U390" i="12" s="1"/>
  <c r="V394" i="12"/>
  <c r="U394" i="12" s="1"/>
  <c r="V398" i="12"/>
  <c r="U398" i="12" s="1"/>
  <c r="V402" i="12"/>
  <c r="U402" i="12" s="1"/>
  <c r="V406" i="12"/>
  <c r="U406" i="12" s="1"/>
  <c r="V410" i="12"/>
  <c r="U410" i="12" s="1"/>
  <c r="V414" i="12"/>
  <c r="U414" i="12" s="1"/>
  <c r="V418" i="12"/>
  <c r="U418" i="12" s="1"/>
  <c r="V422" i="12"/>
  <c r="U422" i="12" s="1"/>
  <c r="V426" i="12"/>
  <c r="U426" i="12" s="1"/>
  <c r="V430" i="12"/>
  <c r="U430" i="12" s="1"/>
  <c r="V434" i="12"/>
  <c r="U434" i="12" s="1"/>
  <c r="V438" i="12"/>
  <c r="U438" i="12" s="1"/>
  <c r="V442" i="12"/>
  <c r="U442" i="12" s="1"/>
  <c r="V446" i="12"/>
  <c r="U446" i="12" s="1"/>
  <c r="V450" i="12"/>
  <c r="U450" i="12" s="1"/>
  <c r="V454" i="12"/>
  <c r="U454" i="12" s="1"/>
  <c r="V458" i="12"/>
  <c r="U458" i="12" s="1"/>
  <c r="V462" i="12"/>
  <c r="U462" i="12" s="1"/>
  <c r="V466" i="12"/>
  <c r="U466" i="12" s="1"/>
  <c r="V470" i="12"/>
  <c r="U470" i="12" s="1"/>
  <c r="V474" i="12"/>
  <c r="U474" i="12" s="1"/>
  <c r="V478" i="12"/>
  <c r="U478" i="12" s="1"/>
  <c r="V482" i="12"/>
  <c r="U482" i="12" s="1"/>
  <c r="V486" i="12"/>
  <c r="U486" i="12" s="1"/>
  <c r="V490" i="12"/>
  <c r="U490" i="12" s="1"/>
  <c r="V494" i="12"/>
  <c r="U494" i="12" s="1"/>
  <c r="V498" i="12"/>
  <c r="U498" i="12" s="1"/>
  <c r="V502" i="12"/>
  <c r="U502" i="12" s="1"/>
  <c r="V506" i="12"/>
  <c r="U506" i="12" s="1"/>
  <c r="V510" i="12"/>
  <c r="U510" i="12" s="1"/>
  <c r="V12" i="12"/>
  <c r="A18" i="9" l="1"/>
  <c r="A17" i="9"/>
  <c r="C7" i="9"/>
  <c r="C11" i="9"/>
  <c r="C9" i="9"/>
  <c r="C3" i="9"/>
  <c r="C4" i="9"/>
  <c r="C8" i="9"/>
  <c r="C12" i="9"/>
  <c r="C5" i="9"/>
  <c r="C6" i="9"/>
  <c r="C10" i="9"/>
  <c r="E22" i="16"/>
  <c r="F22" i="16" s="1"/>
  <c r="E21" i="16"/>
  <c r="F21" i="16" s="1"/>
  <c r="U12" i="12"/>
  <c r="I14" i="13"/>
  <c r="I16" i="13" s="1"/>
  <c r="A3" i="9" l="1"/>
  <c r="G27" i="17" s="1"/>
  <c r="E3" i="9"/>
  <c r="A12" i="9"/>
  <c r="E12" i="9"/>
  <c r="A9" i="9"/>
  <c r="E9" i="9"/>
  <c r="A5" i="9"/>
  <c r="E5" i="9"/>
  <c r="I12" i="13"/>
  <c r="E32" i="16"/>
  <c r="E36" i="16"/>
  <c r="E30" i="16"/>
  <c r="E34" i="16"/>
  <c r="E28" i="16"/>
  <c r="E29" i="16"/>
  <c r="E33" i="16"/>
  <c r="E37" i="16"/>
  <c r="E31" i="16"/>
  <c r="E35" i="16"/>
  <c r="A10" i="9"/>
  <c r="E10" i="9"/>
  <c r="A8" i="9"/>
  <c r="E8" i="9"/>
  <c r="A11" i="9"/>
  <c r="E11" i="9"/>
  <c r="A6" i="9"/>
  <c r="E6" i="9"/>
  <c r="A4" i="9"/>
  <c r="E4" i="9"/>
  <c r="A7" i="9"/>
  <c r="E7" i="9"/>
  <c r="C48" i="9"/>
  <c r="D35" i="16" l="1"/>
  <c r="B35" i="16"/>
  <c r="D29" i="16"/>
  <c r="B29" i="16"/>
  <c r="D36" i="16"/>
  <c r="B36" i="16"/>
  <c r="D30" i="16"/>
  <c r="B30" i="16"/>
  <c r="B31" i="16"/>
  <c r="D31" i="16"/>
  <c r="D28" i="16"/>
  <c r="B28" i="16"/>
  <c r="G13" i="17" s="1"/>
  <c r="D32" i="16"/>
  <c r="B32" i="16"/>
  <c r="B33" i="16"/>
  <c r="D33" i="16"/>
  <c r="B37" i="16"/>
  <c r="D37" i="16"/>
  <c r="D34" i="16"/>
  <c r="B34" i="16"/>
  <c r="D48" i="9"/>
  <c r="G74" i="17" s="1"/>
  <c r="F20" i="16"/>
</calcChain>
</file>

<file path=xl/comments1.xml><?xml version="1.0" encoding="utf-8"?>
<comments xmlns="http://schemas.openxmlformats.org/spreadsheetml/2006/main">
  <authors>
    <author>rgbas_000</author>
  </authors>
  <commentList>
    <comment ref="B11" authorId="0" shapeId="0">
      <text>
        <r>
          <rPr>
            <sz val="12"/>
            <color indexed="81"/>
            <rFont val="Calibri"/>
            <family val="2"/>
          </rPr>
          <t>Descrição do produto vendido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C11" authorId="0" shapeId="0">
      <text>
        <r>
          <rPr>
            <sz val="12"/>
            <color indexed="81"/>
            <rFont val="Calibri"/>
            <family val="2"/>
          </rPr>
          <t>Preço de venda do produto.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D11" authorId="0" shapeId="0">
      <text>
        <r>
          <rPr>
            <sz val="12"/>
            <color indexed="81"/>
            <rFont val="Calibri"/>
            <family val="2"/>
          </rPr>
          <t>Quantidade estimada de produtos a ser vendido.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G11" authorId="0" shapeId="0">
      <text>
        <r>
          <rPr>
            <sz val="12"/>
            <color indexed="81"/>
            <rFont val="Calibri"/>
            <family val="2"/>
          </rPr>
          <t>Custo unitário da matéria-prima por produto.</t>
        </r>
      </text>
    </comment>
    <comment ref="H11" authorId="0" shapeId="0">
      <text>
        <r>
          <rPr>
            <sz val="12"/>
            <color indexed="81"/>
            <rFont val="Calibri"/>
            <family val="2"/>
          </rPr>
          <t>Comissão paga  relacionada ao valor de venda.</t>
        </r>
      </text>
    </comment>
    <comment ref="I11" authorId="0" shapeId="0">
      <text>
        <r>
          <rPr>
            <sz val="12"/>
            <color indexed="81"/>
            <rFont val="Calibri"/>
            <family val="2"/>
          </rPr>
          <t>% dos impostos pagos com relação ao valor de venda.</t>
        </r>
      </text>
    </comment>
    <comment ref="J11" authorId="0" shapeId="0">
      <text>
        <r>
          <rPr>
            <sz val="12"/>
            <color indexed="81"/>
            <rFont val="Calibri"/>
            <family val="2"/>
          </rPr>
          <t>Outros custos diretamente relacionados aos produtos vendidos.
Ex.:
- Embalagem
- Frete</t>
        </r>
      </text>
    </comment>
    <comment ref="M11" authorId="0" shapeId="0">
      <text>
        <r>
          <rPr>
            <sz val="12"/>
            <color indexed="81"/>
            <rFont val="Calibri"/>
            <family val="2"/>
          </rPr>
          <t>Relacionar os custos fixos da sua empresa. Alguns já estão fixos para orientá-lo(a).</t>
        </r>
      </text>
    </comment>
    <comment ref="N11" authorId="0" shapeId="0">
      <text>
        <r>
          <rPr>
            <sz val="12"/>
            <color indexed="81"/>
            <rFont val="Calibri"/>
            <family val="2"/>
          </rPr>
          <t>Informar o valor mensal pago dos custos fixos relacionados.</t>
        </r>
      </text>
    </comment>
  </commentList>
</comments>
</file>

<file path=xl/comments2.xml><?xml version="1.0" encoding="utf-8"?>
<comments xmlns="http://schemas.openxmlformats.org/spreadsheetml/2006/main">
  <authors>
    <author>rgbas_000</author>
  </authors>
  <commentList>
    <comment ref="B10" authorId="0" shapeId="0">
      <text>
        <r>
          <rPr>
            <sz val="12"/>
            <color indexed="81"/>
            <rFont val="Calibri"/>
            <family val="2"/>
          </rPr>
          <t>Relacionar os seus concorrentes.</t>
        </r>
      </text>
    </comment>
    <comment ref="C10" authorId="0" shapeId="0">
      <text>
        <r>
          <rPr>
            <sz val="12"/>
            <color indexed="81"/>
            <rFont val="Calibri"/>
            <family val="2"/>
          </rPr>
          <t>Escolher um diferencial do seu concorrente.</t>
        </r>
      </text>
    </comment>
    <comment ref="D10" authorId="0" shapeId="0">
      <text>
        <r>
          <rPr>
            <sz val="12"/>
            <color indexed="81"/>
            <rFont val="Calibri"/>
            <family val="2"/>
          </rPr>
          <t>Escolher um produto a ser comparado com o seu concorrente.</t>
        </r>
      </text>
    </comment>
    <comment ref="E10" authorId="0" shapeId="0">
      <text>
        <r>
          <rPr>
            <sz val="12"/>
            <color indexed="81"/>
            <rFont val="Calibri"/>
            <family val="2"/>
          </rPr>
          <t>Informar o preço praticado pelo seu concorrente no produto escolhido.</t>
        </r>
      </text>
    </comment>
  </commentList>
</comments>
</file>

<file path=xl/sharedStrings.xml><?xml version="1.0" encoding="utf-8"?>
<sst xmlns="http://schemas.openxmlformats.org/spreadsheetml/2006/main" count="125" uniqueCount="104">
  <si>
    <t>Produto</t>
  </si>
  <si>
    <t>Preço de Venda</t>
  </si>
  <si>
    <t>Projeções de vendas mensais</t>
  </si>
  <si>
    <t>Receita bruta mensal</t>
  </si>
  <si>
    <t>% de Participação</t>
  </si>
  <si>
    <t>Camisa</t>
  </si>
  <si>
    <t>Calça</t>
  </si>
  <si>
    <t>Camiseta</t>
  </si>
  <si>
    <t>Saia</t>
  </si>
  <si>
    <t>Malha</t>
  </si>
  <si>
    <t>Jeans</t>
  </si>
  <si>
    <t>Cueca</t>
  </si>
  <si>
    <t>Matéria - Prima</t>
  </si>
  <si>
    <t>Comissões (%)</t>
  </si>
  <si>
    <t>Impostos (%)</t>
  </si>
  <si>
    <t>Outros gastos</t>
  </si>
  <si>
    <t>Total custo por produto</t>
  </si>
  <si>
    <t>IMC (%)</t>
  </si>
  <si>
    <t>Receita no ponto de equilíbrio</t>
  </si>
  <si>
    <t>Quantidade a ser vendida</t>
  </si>
  <si>
    <t>Outros Gastos</t>
  </si>
  <si>
    <t>Matéria Prima</t>
  </si>
  <si>
    <t>Margem de contribuição unitária</t>
  </si>
  <si>
    <t>Custo Fixo</t>
  </si>
  <si>
    <t>Valor (R$)</t>
  </si>
  <si>
    <t>Pró Labore e salários</t>
  </si>
  <si>
    <t>Descrição</t>
  </si>
  <si>
    <t>Taxa de propriedade (águal e luz)</t>
  </si>
  <si>
    <t>Preço de venda médio dos seus produtos</t>
  </si>
  <si>
    <t>Telefone e internet</t>
  </si>
  <si>
    <t>Aluguel</t>
  </si>
  <si>
    <t>Marketing</t>
  </si>
  <si>
    <t>Margem de contribuição média dos seus produtos</t>
  </si>
  <si>
    <t>Empréstimos</t>
  </si>
  <si>
    <t>Legais e Jurídicos</t>
  </si>
  <si>
    <t>Outros Custos</t>
  </si>
  <si>
    <t>Custos diretos totais</t>
  </si>
  <si>
    <t>Custos diretos médio por produto</t>
  </si>
  <si>
    <t>Qual o valor total dos seus custos fixos?</t>
  </si>
  <si>
    <t>Qual deve ser o faturamento para não ter prejuízo?</t>
  </si>
  <si>
    <t>Quantos produtos você precisa vender para não ter prejuízo?</t>
  </si>
  <si>
    <t>Unidades</t>
  </si>
  <si>
    <t>Total de despesas diretas</t>
  </si>
  <si>
    <t>MC unitária</t>
  </si>
  <si>
    <t>MC ponderada</t>
  </si>
  <si>
    <t>Selecione o seu produto:</t>
  </si>
  <si>
    <t>Empresa</t>
  </si>
  <si>
    <t>Diferencial</t>
  </si>
  <si>
    <t>Preço Concorrente</t>
  </si>
  <si>
    <t>Seu Preço</t>
  </si>
  <si>
    <t>Diferença</t>
  </si>
  <si>
    <t>Orientação</t>
  </si>
  <si>
    <t>Camisaria XYZ Ltda</t>
  </si>
  <si>
    <t>Preço</t>
  </si>
  <si>
    <t>Malharia XYZ Ltda</t>
  </si>
  <si>
    <t>Qualidade</t>
  </si>
  <si>
    <t>Empresa de roupas Ltda</t>
  </si>
  <si>
    <t>Localização Geográfica</t>
  </si>
  <si>
    <t>Roupas femininas Ltda</t>
  </si>
  <si>
    <t>Moda Jeans Ltda</t>
  </si>
  <si>
    <t>Camisaria Colombo</t>
  </si>
  <si>
    <t>Resumo dos Custos Diretos</t>
  </si>
  <si>
    <t>Matéria - prima</t>
  </si>
  <si>
    <t>Impostos</t>
  </si>
  <si>
    <t>Comissões</t>
  </si>
  <si>
    <t>Total dos gastos</t>
  </si>
  <si>
    <t>Top 5 Custos Fixos</t>
  </si>
  <si>
    <t>Total dos custos fixos</t>
  </si>
  <si>
    <t>Análise da concorrência (máximo de 5 produtos comparados)</t>
  </si>
  <si>
    <t>Produtos</t>
  </si>
  <si>
    <t>Preço médio de mercado</t>
  </si>
  <si>
    <t>Preço praticado por você</t>
  </si>
  <si>
    <t>Comentário</t>
  </si>
  <si>
    <t>Top 10 Mix de Produtos - Receita Gerada</t>
  </si>
  <si>
    <t>Receita gerada</t>
  </si>
  <si>
    <t>Top 10 Mix de Produtos - quantidade</t>
  </si>
  <si>
    <t>Margem de Contribuição</t>
  </si>
  <si>
    <t>Custos fixos</t>
  </si>
  <si>
    <t>Valor</t>
  </si>
  <si>
    <t>Custos diretos</t>
  </si>
  <si>
    <t>Qtd de concorrentes</t>
  </si>
  <si>
    <t>Custos Fixos:</t>
  </si>
  <si>
    <t>Lucro:</t>
  </si>
  <si>
    <t>custos maior que lucro</t>
  </si>
  <si>
    <t>custo menor que lucro</t>
  </si>
  <si>
    <t>Parabéns! Seu lucro é maior que os seus custos fixos. Mantenha esse processo para não deixar que seus custos ultrapassem o seu lucro.</t>
  </si>
  <si>
    <t>A soma dos seus custos diretos e custos fixos fazem com que eles sejam maiores que seu lucro. Significa que o lucro obtido não paga seus custos com o volume de vendas que foi estipulado.
Dica: Faça uma revisão na operação do seu negócio com o intuito de reduzir todos os seus custos para se tornar mais competitivo sem deixar de obter lucro.</t>
  </si>
  <si>
    <t>Top 10 Mix de Produtos - Receita Gerada necessária para "Ponto de Equilíbrio"</t>
  </si>
  <si>
    <t>Top 10 Mix de Produtos - Quantidade</t>
  </si>
  <si>
    <t>Top 10 Margem de Contribuição</t>
  </si>
  <si>
    <t>Top 10 Custos Fixos</t>
  </si>
  <si>
    <t>Custos Diretos</t>
  </si>
  <si>
    <t>Análise dos Concorrentes</t>
  </si>
  <si>
    <t>1. Margem de Contribuição</t>
  </si>
  <si>
    <t>2. Resultados Consolidados</t>
  </si>
  <si>
    <t>3. Gráficos</t>
  </si>
  <si>
    <t>1. Cadastros Gerais</t>
  </si>
  <si>
    <t>2. Ponto de Equilíbrio</t>
  </si>
  <si>
    <t>3. Análise da Concorrência</t>
  </si>
  <si>
    <t>4. Resultados Consolidados</t>
  </si>
  <si>
    <t>5. Gráficos</t>
  </si>
  <si>
    <t>6. Relatório de Impressão</t>
  </si>
  <si>
    <t>Empresa:</t>
  </si>
  <si>
    <t>Empresa ABCDE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</si>
</sst>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&quot;R$&quot;\ #,##0.00"/>
    <numFmt numFmtId="165" formatCode="&quot;R$&quot;\ #,##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999999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indexed="81"/>
      <name val="Calibri"/>
      <family val="2"/>
    </font>
    <font>
      <sz val="9"/>
      <color indexed="81"/>
      <name val="Segoe UI"/>
      <family val="2"/>
    </font>
    <font>
      <sz val="12"/>
      <color theme="0"/>
      <name val="Calibri"/>
      <family val="2"/>
      <scheme val="minor"/>
    </font>
    <font>
      <b/>
      <sz val="12"/>
      <color theme="8" tint="-0.249977111117893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  <font>
      <b/>
      <sz val="16"/>
      <color theme="8" tint="-0.249977111117893"/>
      <name val="Calibri"/>
      <family val="2"/>
      <scheme val="minor"/>
    </font>
    <font>
      <b/>
      <sz val="14"/>
      <color theme="0" tint="-0.34998626667073579"/>
      <name val="Calibri"/>
      <family val="2"/>
      <scheme val="minor"/>
    </font>
    <font>
      <sz val="12"/>
      <color theme="1" tint="0.34998626667073579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5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4"/>
      <color theme="8" tint="-0.249977111117893"/>
      <name val="Calibri"/>
      <family val="2"/>
      <scheme val="minor"/>
    </font>
    <font>
      <sz val="16"/>
      <color theme="0" tint="-0.499984740745262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336699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6699CC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E4F2F4"/>
        <bgColor indexed="64"/>
      </patternFill>
    </fill>
  </fills>
  <borders count="25">
    <border>
      <left/>
      <right/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3743705557422"/>
      </right>
      <top style="medium">
        <color theme="0"/>
      </top>
      <bottom style="thin">
        <color theme="0" tint="-0.14996795556505021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3743705557422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6795556505021"/>
      </bottom>
      <diagonal/>
    </border>
    <border>
      <left style="medium">
        <color theme="0"/>
      </left>
      <right/>
      <top style="medium">
        <color theme="0"/>
      </top>
      <bottom/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theme="0"/>
      </left>
      <right/>
      <top/>
      <bottom/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6795556505021"/>
      </top>
      <bottom style="thin">
        <color theme="0" tint="-0.14993743705557422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/>
      <top/>
      <bottom style="medium">
        <color theme="8" tint="-0.24994659260841701"/>
      </bottom>
      <diagonal/>
    </border>
    <border>
      <left/>
      <right style="medium">
        <color theme="0"/>
      </right>
      <top style="medium">
        <color theme="0"/>
      </top>
      <bottom/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8">
    <xf numFmtId="0" fontId="0" fillId="0" borderId="0" xfId="0"/>
    <xf numFmtId="0" fontId="0" fillId="2" borderId="0" xfId="0" applyFill="1"/>
    <xf numFmtId="0" fontId="3" fillId="5" borderId="1" xfId="0" applyFont="1" applyFill="1" applyBorder="1" applyAlignment="1">
      <alignment horizontal="left" vertical="center" indent="1"/>
    </xf>
    <xf numFmtId="0" fontId="4" fillId="0" borderId="3" xfId="0" applyFont="1" applyBorder="1" applyAlignment="1" applyProtection="1">
      <alignment horizontal="left" vertical="center" indent="1"/>
      <protection locked="0"/>
    </xf>
    <xf numFmtId="164" fontId="4" fillId="0" borderId="3" xfId="0" applyNumberFormat="1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164" fontId="3" fillId="5" borderId="5" xfId="0" applyNumberFormat="1" applyFont="1" applyFill="1" applyBorder="1" applyAlignment="1">
      <alignment horizontal="center" vertical="center"/>
    </xf>
    <xf numFmtId="9" fontId="3" fillId="5" borderId="1" xfId="2" applyFont="1" applyFill="1" applyBorder="1" applyAlignment="1">
      <alignment horizontal="center" vertical="center"/>
    </xf>
    <xf numFmtId="0" fontId="4" fillId="0" borderId="6" xfId="0" applyFont="1" applyBorder="1" applyAlignment="1" applyProtection="1">
      <alignment horizontal="left" vertical="center" indent="1"/>
      <protection locked="0"/>
    </xf>
    <xf numFmtId="164" fontId="4" fillId="0" borderId="6" xfId="0" applyNumberFormat="1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9" fontId="4" fillId="0" borderId="6" xfId="2" applyFont="1" applyBorder="1" applyAlignment="1" applyProtection="1">
      <alignment horizontal="center" vertical="center"/>
      <protection locked="0"/>
    </xf>
    <xf numFmtId="164" fontId="3" fillId="3" borderId="5" xfId="0" applyNumberFormat="1" applyFont="1" applyFill="1" applyBorder="1" applyAlignment="1">
      <alignment horizontal="center" vertical="center"/>
    </xf>
    <xf numFmtId="9" fontId="3" fillId="3" borderId="5" xfId="2" applyFont="1" applyFill="1" applyBorder="1" applyAlignment="1">
      <alignment horizontal="center" vertical="center"/>
    </xf>
    <xf numFmtId="1" fontId="3" fillId="6" borderId="5" xfId="0" applyNumberFormat="1" applyFont="1" applyFill="1" applyBorder="1" applyAlignment="1">
      <alignment horizontal="center" vertical="center"/>
    </xf>
    <xf numFmtId="164" fontId="4" fillId="0" borderId="11" xfId="0" applyNumberFormat="1" applyFont="1" applyBorder="1" applyAlignment="1" applyProtection="1">
      <alignment horizontal="center" vertical="center"/>
      <protection locked="0"/>
    </xf>
    <xf numFmtId="164" fontId="4" fillId="0" borderId="13" xfId="0" applyNumberFormat="1" applyFont="1" applyBorder="1" applyAlignment="1" applyProtection="1">
      <alignment horizontal="center" vertical="center"/>
      <protection locked="0"/>
    </xf>
    <xf numFmtId="0" fontId="3" fillId="5" borderId="12" xfId="0" applyFont="1" applyFill="1" applyBorder="1" applyAlignment="1">
      <alignment horizontal="left" vertical="center" indent="1"/>
    </xf>
    <xf numFmtId="164" fontId="4" fillId="0" borderId="15" xfId="0" applyNumberFormat="1" applyFont="1" applyBorder="1" applyAlignment="1" applyProtection="1">
      <alignment horizontal="center" vertical="center"/>
      <protection locked="0"/>
    </xf>
    <xf numFmtId="0" fontId="4" fillId="0" borderId="16" xfId="0" applyFont="1" applyBorder="1" applyAlignment="1" applyProtection="1">
      <alignment horizontal="left" vertical="center" indent="1"/>
      <protection locked="0"/>
    </xf>
    <xf numFmtId="164" fontId="4" fillId="0" borderId="17" xfId="0" applyNumberFormat="1" applyFont="1" applyBorder="1" applyAlignment="1" applyProtection="1">
      <alignment horizontal="center" vertical="center"/>
      <protection locked="0"/>
    </xf>
    <xf numFmtId="0" fontId="2" fillId="4" borderId="9" xfId="0" applyFont="1" applyFill="1" applyBorder="1" applyAlignment="1">
      <alignment vertical="center"/>
    </xf>
    <xf numFmtId="0" fontId="2" fillId="4" borderId="10" xfId="0" applyFont="1" applyFill="1" applyBorder="1" applyAlignment="1">
      <alignment vertical="center"/>
    </xf>
    <xf numFmtId="0" fontId="7" fillId="7" borderId="8" xfId="0" applyFont="1" applyFill="1" applyBorder="1" applyAlignment="1">
      <alignment horizontal="center" vertical="center" wrapText="1"/>
    </xf>
    <xf numFmtId="0" fontId="4" fillId="0" borderId="6" xfId="0" applyFont="1" applyBorder="1" applyAlignment="1" applyProtection="1">
      <alignment horizontal="left" vertical="center" wrapText="1" indent="1"/>
      <protection locked="0"/>
    </xf>
    <xf numFmtId="0" fontId="3" fillId="3" borderId="1" xfId="0" applyFont="1" applyFill="1" applyBorder="1" applyAlignment="1">
      <alignment horizontal="left" vertical="center" wrapText="1" indent="1"/>
    </xf>
    <xf numFmtId="0" fontId="3" fillId="5" borderId="8" xfId="0" applyFont="1" applyFill="1" applyBorder="1" applyAlignment="1">
      <alignment horizontal="left" vertical="center" indent="1"/>
    </xf>
    <xf numFmtId="1" fontId="3" fillId="5" borderId="1" xfId="0" applyNumberFormat="1" applyFont="1" applyFill="1" applyBorder="1" applyAlignment="1">
      <alignment horizontal="center" vertical="center"/>
    </xf>
    <xf numFmtId="0" fontId="0" fillId="0" borderId="0" xfId="0" applyFill="1"/>
    <xf numFmtId="0" fontId="0" fillId="0" borderId="0" xfId="0" applyFill="1" applyAlignment="1"/>
    <xf numFmtId="0" fontId="11" fillId="0" borderId="0" xfId="0" applyFont="1" applyFill="1"/>
    <xf numFmtId="0" fontId="0" fillId="0" borderId="19" xfId="0" applyFill="1" applyBorder="1"/>
    <xf numFmtId="1" fontId="7" fillId="7" borderId="2" xfId="0" applyNumberFormat="1" applyFont="1" applyFill="1" applyBorder="1" applyAlignment="1">
      <alignment horizontal="left" vertical="center" indent="1"/>
    </xf>
    <xf numFmtId="1" fontId="3" fillId="3" borderId="6" xfId="0" applyNumberFormat="1" applyFont="1" applyFill="1" applyBorder="1" applyAlignment="1">
      <alignment horizontal="center" vertical="center"/>
    </xf>
    <xf numFmtId="1" fontId="0" fillId="0" borderId="0" xfId="0" applyNumberFormat="1"/>
    <xf numFmtId="9" fontId="3" fillId="3" borderId="6" xfId="2" applyFont="1" applyFill="1" applyBorder="1" applyAlignment="1">
      <alignment horizontal="center" vertical="center"/>
    </xf>
    <xf numFmtId="165" fontId="3" fillId="3" borderId="6" xfId="2" applyNumberFormat="1" applyFont="1" applyFill="1" applyBorder="1" applyAlignment="1">
      <alignment horizontal="center" vertical="center"/>
    </xf>
    <xf numFmtId="9" fontId="1" fillId="0" borderId="0" xfId="2" applyFont="1"/>
    <xf numFmtId="164" fontId="3" fillId="5" borderId="1" xfId="0" applyNumberFormat="1" applyFont="1" applyFill="1" applyBorder="1" applyAlignment="1">
      <alignment horizontal="center" vertical="center"/>
    </xf>
    <xf numFmtId="0" fontId="7" fillId="7" borderId="8" xfId="0" applyFont="1" applyFill="1" applyBorder="1" applyAlignment="1">
      <alignment horizontal="left" vertical="center" indent="1"/>
    </xf>
    <xf numFmtId="0" fontId="7" fillId="7" borderId="1" xfId="0" applyFont="1" applyFill="1" applyBorder="1" applyAlignment="1">
      <alignment horizontal="left" vertical="center" indent="1"/>
    </xf>
    <xf numFmtId="0" fontId="2" fillId="2" borderId="1" xfId="0" applyFont="1" applyFill="1" applyBorder="1" applyAlignment="1">
      <alignment horizontal="left" vertical="center" inden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indent="1"/>
    </xf>
    <xf numFmtId="0" fontId="2" fillId="2" borderId="2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indent="1"/>
    </xf>
    <xf numFmtId="0" fontId="7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right" vertical="center" indent="1"/>
    </xf>
    <xf numFmtId="0" fontId="12" fillId="11" borderId="1" xfId="0" applyFont="1" applyFill="1" applyBorder="1" applyAlignment="1" applyProtection="1">
      <alignment horizontal="left" vertical="center" indent="1"/>
      <protection locked="0"/>
    </xf>
    <xf numFmtId="0" fontId="13" fillId="0" borderId="0" xfId="0" applyFont="1"/>
    <xf numFmtId="0" fontId="13" fillId="0" borderId="0" xfId="0" applyFont="1" applyFill="1" applyAlignment="1"/>
    <xf numFmtId="0" fontId="14" fillId="0" borderId="0" xfId="0" applyFont="1" applyFill="1"/>
    <xf numFmtId="0" fontId="0" fillId="0" borderId="0" xfId="0" applyAlignment="1"/>
    <xf numFmtId="0" fontId="16" fillId="0" borderId="0" xfId="0" applyFont="1" applyAlignment="1">
      <alignment horizontal="center" vertical="center"/>
    </xf>
    <xf numFmtId="0" fontId="13" fillId="0" borderId="0" xfId="0" applyFont="1" applyAlignment="1">
      <alignment horizontal="left"/>
    </xf>
    <xf numFmtId="0" fontId="16" fillId="0" borderId="0" xfId="0" applyFont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0" fontId="17" fillId="0" borderId="21" xfId="0" applyFont="1" applyBorder="1" applyAlignment="1" applyProtection="1">
      <alignment horizontal="left" vertical="center"/>
      <protection locked="0"/>
    </xf>
    <xf numFmtId="0" fontId="17" fillId="0" borderId="22" xfId="0" applyFont="1" applyBorder="1" applyAlignment="1" applyProtection="1">
      <alignment horizontal="left" vertical="center"/>
      <protection locked="0"/>
    </xf>
    <xf numFmtId="0" fontId="17" fillId="0" borderId="23" xfId="0" applyFont="1" applyBorder="1" applyAlignment="1" applyProtection="1">
      <alignment horizontal="left" vertical="center"/>
      <protection locked="0"/>
    </xf>
    <xf numFmtId="0" fontId="7" fillId="10" borderId="1" xfId="0" applyFont="1" applyFill="1" applyBorder="1" applyAlignment="1">
      <alignment horizontal="left" vertical="center" indent="1"/>
    </xf>
    <xf numFmtId="0" fontId="7" fillId="10" borderId="1" xfId="0" applyFont="1" applyFill="1" applyBorder="1" applyAlignment="1">
      <alignment horizontal="left" vertical="center" wrapText="1" indent="1"/>
    </xf>
    <xf numFmtId="164" fontId="7" fillId="10" borderId="1" xfId="0" applyNumberFormat="1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left" vertical="center" indent="1"/>
    </xf>
    <xf numFmtId="0" fontId="7" fillId="7" borderId="1" xfId="0" applyFont="1" applyFill="1" applyBorder="1" applyAlignment="1">
      <alignment horizontal="left" vertical="center" wrapText="1" indent="1"/>
    </xf>
    <xf numFmtId="0" fontId="12" fillId="8" borderId="1" xfId="0" applyFont="1" applyFill="1" applyBorder="1" applyAlignment="1">
      <alignment horizontal="left" vertical="center" wrapText="1" indent="1"/>
    </xf>
    <xf numFmtId="164" fontId="12" fillId="9" borderId="1" xfId="0" applyNumberFormat="1" applyFont="1" applyFill="1" applyBorder="1" applyAlignment="1">
      <alignment horizontal="center" vertical="center"/>
    </xf>
    <xf numFmtId="1" fontId="3" fillId="5" borderId="1" xfId="1" applyNumberFormat="1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>
      <alignment horizontal="left" vertical="center" wrapText="1" indent="1"/>
    </xf>
    <xf numFmtId="164" fontId="3" fillId="5" borderId="1" xfId="0" applyNumberFormat="1" applyFont="1" applyFill="1" applyBorder="1" applyAlignment="1">
      <alignment horizontal="center" vertical="center"/>
    </xf>
    <xf numFmtId="164" fontId="3" fillId="5" borderId="1" xfId="0" applyNumberFormat="1" applyFont="1" applyFill="1" applyBorder="1" applyAlignment="1" applyProtection="1">
      <alignment horizontal="center" vertical="center"/>
    </xf>
    <xf numFmtId="1" fontId="3" fillId="5" borderId="1" xfId="0" applyNumberFormat="1" applyFont="1" applyFill="1" applyBorder="1" applyAlignment="1" applyProtection="1">
      <alignment horizontal="center" vertical="center"/>
    </xf>
    <xf numFmtId="0" fontId="3" fillId="5" borderId="8" xfId="0" applyFont="1" applyFill="1" applyBorder="1" applyAlignment="1">
      <alignment horizontal="left" vertical="center" indent="1"/>
    </xf>
    <xf numFmtId="0" fontId="3" fillId="5" borderId="5" xfId="0" applyFont="1" applyFill="1" applyBorder="1" applyAlignment="1">
      <alignment horizontal="left" vertical="center" indent="1"/>
    </xf>
    <xf numFmtId="0" fontId="2" fillId="4" borderId="1" xfId="0" applyFont="1" applyFill="1" applyBorder="1" applyAlignment="1">
      <alignment horizontal="left" vertical="center" indent="1"/>
    </xf>
    <xf numFmtId="164" fontId="3" fillId="5" borderId="1" xfId="0" applyNumberFormat="1" applyFont="1" applyFill="1" applyBorder="1" applyAlignment="1">
      <alignment horizontal="left" vertical="center" indent="1"/>
    </xf>
    <xf numFmtId="0" fontId="2" fillId="4" borderId="14" xfId="0" applyFont="1" applyFill="1" applyBorder="1" applyAlignment="1">
      <alignment horizontal="center" vertical="center"/>
    </xf>
    <xf numFmtId="0" fontId="2" fillId="4" borderId="0" xfId="0" applyFont="1" applyFill="1" applyBorder="1" applyAlignment="1">
      <alignment horizontal="center" vertical="center"/>
    </xf>
    <xf numFmtId="0" fontId="7" fillId="7" borderId="8" xfId="0" applyFont="1" applyFill="1" applyBorder="1" applyAlignment="1">
      <alignment horizontal="left" vertical="center"/>
    </xf>
    <xf numFmtId="0" fontId="7" fillId="7" borderId="18" xfId="0" applyFont="1" applyFill="1" applyBorder="1" applyAlignment="1">
      <alignment horizontal="left" vertical="center"/>
    </xf>
    <xf numFmtId="0" fontId="7" fillId="7" borderId="5" xfId="0" applyFont="1" applyFill="1" applyBorder="1" applyAlignment="1">
      <alignment horizontal="left" vertical="center"/>
    </xf>
    <xf numFmtId="0" fontId="3" fillId="5" borderId="8" xfId="0" applyFont="1" applyFill="1" applyBorder="1" applyAlignment="1">
      <alignment horizontal="left" vertical="center"/>
    </xf>
    <xf numFmtId="0" fontId="3" fillId="5" borderId="18" xfId="0" applyFont="1" applyFill="1" applyBorder="1" applyAlignment="1">
      <alignment horizontal="left" vertical="center"/>
    </xf>
    <xf numFmtId="0" fontId="3" fillId="5" borderId="5" xfId="0" applyFont="1" applyFill="1" applyBorder="1" applyAlignment="1">
      <alignment horizontal="left" vertical="center"/>
    </xf>
    <xf numFmtId="0" fontId="2" fillId="4" borderId="9" xfId="0" applyFont="1" applyFill="1" applyBorder="1" applyAlignment="1">
      <alignment horizontal="left" vertical="center" indent="1"/>
    </xf>
    <xf numFmtId="0" fontId="2" fillId="4" borderId="10" xfId="0" applyFont="1" applyFill="1" applyBorder="1" applyAlignment="1">
      <alignment horizontal="left" vertical="center" indent="1"/>
    </xf>
    <xf numFmtId="0" fontId="7" fillId="7" borderId="8" xfId="0" applyFont="1" applyFill="1" applyBorder="1" applyAlignment="1">
      <alignment horizontal="left" vertical="center" indent="1"/>
    </xf>
    <xf numFmtId="0" fontId="7" fillId="7" borderId="5" xfId="0" applyFont="1" applyFill="1" applyBorder="1" applyAlignment="1">
      <alignment horizontal="left" vertical="center" indent="1"/>
    </xf>
    <xf numFmtId="0" fontId="10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15" fillId="0" borderId="0" xfId="0" applyFont="1" applyAlignment="1">
      <alignment horizontal="right" indent="5"/>
    </xf>
    <xf numFmtId="0" fontId="17" fillId="0" borderId="21" xfId="0" applyFont="1" applyBorder="1" applyAlignment="1" applyProtection="1">
      <alignment horizontal="left" vertical="center"/>
    </xf>
    <xf numFmtId="0" fontId="17" fillId="0" borderId="22" xfId="0" applyFont="1" applyBorder="1" applyAlignment="1" applyProtection="1">
      <alignment horizontal="left" vertical="center"/>
    </xf>
    <xf numFmtId="0" fontId="17" fillId="0" borderId="23" xfId="0" applyFont="1" applyBorder="1" applyAlignment="1" applyProtection="1">
      <alignment horizontal="left" vertical="center"/>
    </xf>
    <xf numFmtId="0" fontId="3" fillId="3" borderId="6" xfId="0" applyFont="1" applyFill="1" applyBorder="1" applyAlignment="1">
      <alignment horizontal="left" vertical="center" indent="1"/>
    </xf>
    <xf numFmtId="0" fontId="7" fillId="7" borderId="12" xfId="0" applyFont="1" applyFill="1" applyBorder="1" applyAlignment="1">
      <alignment horizontal="left" vertical="center" indent="1"/>
    </xf>
    <xf numFmtId="0" fontId="7" fillId="7" borderId="20" xfId="0" applyFont="1" applyFill="1" applyBorder="1" applyAlignment="1">
      <alignment horizontal="left" vertical="center" indent="1"/>
    </xf>
  </cellXfs>
  <cellStyles count="3">
    <cellStyle name="Normal" xfId="0" builtinId="0"/>
    <cellStyle name="Porcentagem" xfId="2" builtinId="5"/>
    <cellStyle name="Vírgula" xfId="1" builtinId="3"/>
  </cellStyles>
  <dxfs count="8">
    <dxf>
      <font>
        <color theme="0"/>
      </font>
      <fill>
        <patternFill patternType="none">
          <bgColor auto="1"/>
        </patternFill>
      </fill>
      <border>
        <left/>
        <right/>
        <top/>
        <bottom/>
      </border>
    </dxf>
    <dxf>
      <font>
        <color rgb="FF000000"/>
      </font>
      <fill>
        <patternFill>
          <bgColor rgb="FFFF9797"/>
        </patternFill>
      </fill>
    </dxf>
    <dxf>
      <font>
        <color rgb="FF000000"/>
      </font>
      <fill>
        <patternFill>
          <bgColor rgb="FF99CC99"/>
        </patternFill>
      </fill>
    </dxf>
    <dxf>
      <font>
        <color rgb="FF000000"/>
      </font>
      <fill>
        <patternFill>
          <bgColor rgb="FFFFE599"/>
        </patternFill>
      </fill>
    </dxf>
    <dxf>
      <fill>
        <patternFill>
          <bgColor theme="0" tint="-4.9989318521683403E-2"/>
        </patternFill>
      </fill>
    </dxf>
    <dxf>
      <font>
        <color rgb="FF999999"/>
      </font>
      <fill>
        <patternFill>
          <bgColor rgb="FFEAEAEA"/>
        </patternFill>
      </fill>
    </dxf>
    <dxf>
      <font>
        <color rgb="FF000000"/>
      </font>
      <fill>
        <patternFill>
          <bgColor rgb="FFFF9797"/>
        </patternFill>
      </fill>
    </dxf>
    <dxf>
      <font>
        <color rgb="FF000000"/>
      </font>
      <fill>
        <patternFill>
          <bgColor rgb="FFFFE599"/>
        </patternFill>
      </fill>
    </dxf>
  </dxfs>
  <tableStyles count="0" defaultTableStyle="TableStyleMedium2" defaultPivotStyle="PivotStyleLight16"/>
  <colors>
    <mruColors>
      <color rgb="FFE5F5FF"/>
      <color rgb="FFE4F2F4"/>
      <color rgb="FFCCECFF"/>
      <color rgb="FFE7FFFF"/>
      <color rgb="FFCCFFFF"/>
      <color rgb="FFFF9900"/>
      <color rgb="FF33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'RC'!$B$28:$C$37</c:f>
              <c:strCache>
                <c:ptCount val="3"/>
                <c:pt idx="0">
                  <c:v>Camiseta</c:v>
                </c:pt>
                <c:pt idx="1">
                  <c:v>Calça</c:v>
                </c:pt>
                <c:pt idx="2">
                  <c:v>Camisa</c:v>
                </c:pt>
              </c:strCache>
            </c:strRef>
          </c:cat>
          <c:val>
            <c:numRef>
              <c:f>'RC'!$B$28:$B$37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1F2-46FA-A974-CA055DC4FF0E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'RC'!$B$28:$C$37</c:f>
              <c:strCache>
                <c:ptCount val="3"/>
                <c:pt idx="0">
                  <c:v>Camiseta</c:v>
                </c:pt>
                <c:pt idx="1">
                  <c:v>Calça</c:v>
                </c:pt>
                <c:pt idx="2">
                  <c:v>Camisa</c:v>
                </c:pt>
              </c:strCache>
            </c:strRef>
          </c:cat>
          <c:val>
            <c:numRef>
              <c:f>'RC'!$E$28:$E$37</c:f>
              <c:numCache>
                <c:formatCode>"R$"\ #,##0.00</c:formatCode>
                <c:ptCount val="10"/>
                <c:pt idx="0">
                  <c:v>15409.93362325475</c:v>
                </c:pt>
                <c:pt idx="1">
                  <c:v>9057.2671091783013</c:v>
                </c:pt>
                <c:pt idx="2">
                  <c:v>7862.2110322728322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B1F2-46FA-A974-CA055DC4FF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4245776"/>
        <c:axId val="134273504"/>
      </c:barChart>
      <c:catAx>
        <c:axId val="1342457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34273504"/>
        <c:crosses val="autoZero"/>
        <c:auto val="1"/>
        <c:lblAlgn val="ctr"/>
        <c:lblOffset val="100"/>
        <c:noMultiLvlLbl val="0"/>
      </c:catAx>
      <c:valAx>
        <c:axId val="13427350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34245776"/>
        <c:crosses val="autoZero"/>
        <c:crossBetween val="between"/>
      </c:valAx>
      <c:spPr>
        <a:solidFill>
          <a:schemeClr val="bg1">
            <a:lumMod val="95000"/>
          </a:schemeClr>
        </a:solidFill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Qtde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numFmt formatCode="_(* #,##0_);_(* \(#,##0\);_(* &quot;-&quot;_);_(@_)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GR_Dados!$A$3:$B$12</c:f>
              <c:strCache>
                <c:ptCount val="3"/>
                <c:pt idx="0">
                  <c:v>Camiseta</c:v>
                </c:pt>
                <c:pt idx="1">
                  <c:v>Camisa</c:v>
                </c:pt>
                <c:pt idx="2">
                  <c:v>Calça</c:v>
                </c:pt>
              </c:strCache>
            </c:strRef>
          </c:cat>
          <c:val>
            <c:numRef>
              <c:f>GR_Dados!$C$3:$C$12</c:f>
              <c:numCache>
                <c:formatCode>0</c:formatCode>
                <c:ptCount val="10"/>
                <c:pt idx="0">
                  <c:v>220.14190890363929</c:v>
                </c:pt>
                <c:pt idx="1">
                  <c:v>78.622110322728318</c:v>
                </c:pt>
                <c:pt idx="2">
                  <c:v>75.477225909819182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489-4547-AFD4-B16A0F187B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4359272"/>
        <c:axId val="134311128"/>
      </c:barChart>
      <c:catAx>
        <c:axId val="134359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34311128"/>
        <c:crosses val="autoZero"/>
        <c:auto val="1"/>
        <c:lblAlgn val="ctr"/>
        <c:lblOffset val="100"/>
        <c:noMultiLvlLbl val="0"/>
      </c:catAx>
      <c:valAx>
        <c:axId val="134311128"/>
        <c:scaling>
          <c:orientation val="minMax"/>
        </c:scaling>
        <c:delete val="0"/>
        <c:axPos val="l"/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34359272"/>
        <c:crosses val="autoZero"/>
        <c:crossBetween val="between"/>
      </c:valAx>
      <c:spPr>
        <a:solidFill>
          <a:schemeClr val="bg1">
            <a:lumMod val="95000"/>
          </a:schemeClr>
        </a:solidFill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IMC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GR_Dados!$A$16:$B$25</c:f>
              <c:strCache>
                <c:ptCount val="3"/>
                <c:pt idx="0">
                  <c:v>Camiseta</c:v>
                </c:pt>
                <c:pt idx="1">
                  <c:v>Camisa</c:v>
                </c:pt>
                <c:pt idx="2">
                  <c:v>Calça</c:v>
                </c:pt>
              </c:strCache>
            </c:strRef>
          </c:cat>
          <c:val>
            <c:numRef>
              <c:f>GR_Dados!$C$16:$C$25</c:f>
              <c:numCache>
                <c:formatCode>0%</c:formatCode>
                <c:ptCount val="10"/>
                <c:pt idx="0">
                  <c:v>0.65</c:v>
                </c:pt>
                <c:pt idx="1">
                  <c:v>0.6</c:v>
                </c:pt>
                <c:pt idx="2">
                  <c:v>0.46666666666666667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0D8-4D97-8744-4F481C6EBD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4319032"/>
        <c:axId val="134319416"/>
      </c:barChart>
      <c:catAx>
        <c:axId val="134319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34319416"/>
        <c:crosses val="autoZero"/>
        <c:auto val="1"/>
        <c:lblAlgn val="ctr"/>
        <c:lblOffset val="100"/>
        <c:noMultiLvlLbl val="0"/>
      </c:catAx>
      <c:valAx>
        <c:axId val="13431941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34319032"/>
        <c:crosses val="autoZero"/>
        <c:crossBetween val="between"/>
      </c:valAx>
      <c:spPr>
        <a:solidFill>
          <a:schemeClr val="bg1">
            <a:lumMod val="95000"/>
          </a:schemeClr>
        </a:solidFill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Custos</c:v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C978-48D4-90B9-F698514B0FD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C978-48D4-90B9-F698514B0FD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C978-48D4-90B9-F698514B0FDB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C978-48D4-90B9-F698514B0FDB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C978-48D4-90B9-F698514B0FDB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C978-48D4-90B9-F698514B0FDB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C978-48D4-90B9-F698514B0FDB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C978-48D4-90B9-F698514B0FDB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C978-48D4-90B9-F698514B0FDB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C978-48D4-90B9-F698514B0FDB}"/>
              </c:ext>
            </c:extLst>
          </c:dPt>
          <c:dLbls>
            <c:numFmt formatCode="_(* #,##0_);_(* \(#,##0\);_(* &quot;-&quot;_);_(@_)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GR_Dados!$A$30:$B$39</c:f>
              <c:strCache>
                <c:ptCount val="8"/>
                <c:pt idx="0">
                  <c:v>Pró Labore e salários</c:v>
                </c:pt>
                <c:pt idx="1">
                  <c:v>Aluguel</c:v>
                </c:pt>
                <c:pt idx="2">
                  <c:v>Marketing</c:v>
                </c:pt>
                <c:pt idx="3">
                  <c:v>Outros Custos</c:v>
                </c:pt>
                <c:pt idx="4">
                  <c:v>Empréstimos</c:v>
                </c:pt>
                <c:pt idx="5">
                  <c:v>Legais e Jurídicos</c:v>
                </c:pt>
                <c:pt idx="6">
                  <c:v>Telefone e internet</c:v>
                </c:pt>
                <c:pt idx="7">
                  <c:v>Taxa de propriedade (águal e luz)</c:v>
                </c:pt>
              </c:strCache>
            </c:strRef>
          </c:cat>
          <c:val>
            <c:numRef>
              <c:f>GR_Dados!$C$30:$C$39</c:f>
              <c:numCache>
                <c:formatCode>"R$"\ #,##0</c:formatCode>
                <c:ptCount val="10"/>
                <c:pt idx="0">
                  <c:v>6500</c:v>
                </c:pt>
                <c:pt idx="1">
                  <c:v>2000</c:v>
                </c:pt>
                <c:pt idx="2">
                  <c:v>2000</c:v>
                </c:pt>
                <c:pt idx="3">
                  <c:v>1900</c:v>
                </c:pt>
                <c:pt idx="4">
                  <c:v>1350</c:v>
                </c:pt>
                <c:pt idx="5">
                  <c:v>980</c:v>
                </c:pt>
                <c:pt idx="6">
                  <c:v>700</c:v>
                </c:pt>
                <c:pt idx="7">
                  <c:v>600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4-C978-48D4-90B9-F698514B0F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numFmt formatCode="_(* #,##0_);_(* \(#,##0\);_(* &quot;-&quot;_);_(@_)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GR_Dados!$A$44:$B$47</c:f>
              <c:strCache>
                <c:ptCount val="4"/>
                <c:pt idx="0">
                  <c:v>Matéria - prima</c:v>
                </c:pt>
                <c:pt idx="1">
                  <c:v>Outros gastos</c:v>
                </c:pt>
                <c:pt idx="2">
                  <c:v>Impostos</c:v>
                </c:pt>
                <c:pt idx="3">
                  <c:v>Comissões</c:v>
                </c:pt>
              </c:strCache>
            </c:strRef>
          </c:cat>
          <c:val>
            <c:numRef>
              <c:f>GR_Dados!$C$44:$C$47</c:f>
              <c:numCache>
                <c:formatCode>"R$"\ #,##0</c:formatCode>
                <c:ptCount val="4"/>
                <c:pt idx="0">
                  <c:v>51</c:v>
                </c:pt>
                <c:pt idx="1">
                  <c:v>34</c:v>
                </c:pt>
                <c:pt idx="2">
                  <c:v>0.36</c:v>
                </c:pt>
                <c:pt idx="3">
                  <c:v>0.09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844-4BB2-8A00-BC8A093A3A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4029408"/>
        <c:axId val="174027448"/>
      </c:barChart>
      <c:catAx>
        <c:axId val="174029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74027448"/>
        <c:crosses val="autoZero"/>
        <c:auto val="1"/>
        <c:lblAlgn val="ctr"/>
        <c:lblOffset val="100"/>
        <c:noMultiLvlLbl val="0"/>
      </c:catAx>
      <c:valAx>
        <c:axId val="174027448"/>
        <c:scaling>
          <c:orientation val="minMax"/>
        </c:scaling>
        <c:delete val="0"/>
        <c:axPos val="l"/>
        <c:numFmt formatCode="&quot;R$&quot;\ 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74029408"/>
        <c:crosses val="autoZero"/>
        <c:crossBetween val="between"/>
      </c:valAx>
      <c:spPr>
        <a:solidFill>
          <a:schemeClr val="bg1">
            <a:lumMod val="95000"/>
          </a:schemeClr>
        </a:solidFill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Seu Preço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_(* #,##0_);_(* \(#,##0\);_(* &quot;-&quot;_);_(@_)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'RC'!$B$20:$B$24</c:f>
              <c:strCache>
                <c:ptCount val="2"/>
                <c:pt idx="0">
                  <c:v>Calça</c:v>
                </c:pt>
                <c:pt idx="1">
                  <c:v>Camisa</c:v>
                </c:pt>
              </c:strCache>
            </c:strRef>
          </c:cat>
          <c:val>
            <c:numRef>
              <c:f>'RC'!$D$20:$D$24</c:f>
              <c:numCache>
                <c:formatCode>"R$"\ #,##0.00</c:formatCode>
                <c:ptCount val="5"/>
                <c:pt idx="0">
                  <c:v>120</c:v>
                </c:pt>
                <c:pt idx="1">
                  <c:v>100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6DD-40D8-B599-40E6385EAF8E}"/>
            </c:ext>
          </c:extLst>
        </c:ser>
        <c:ser>
          <c:idx val="1"/>
          <c:order val="1"/>
          <c:tx>
            <c:v>Preço do Concorrente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'RC'!$B$20:$B$24</c:f>
              <c:strCache>
                <c:ptCount val="2"/>
                <c:pt idx="0">
                  <c:v>Calça</c:v>
                </c:pt>
                <c:pt idx="1">
                  <c:v>Camisa</c:v>
                </c:pt>
              </c:strCache>
            </c:strRef>
          </c:cat>
          <c:val>
            <c:numRef>
              <c:f>'RC'!$C$20:$C$24</c:f>
              <c:numCache>
                <c:formatCode>"R$"\ #,##0.00</c:formatCode>
                <c:ptCount val="5"/>
                <c:pt idx="0">
                  <c:v>150</c:v>
                </c:pt>
                <c:pt idx="1">
                  <c:v>110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B6DD-40D8-B599-40E6385EAF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4026272"/>
        <c:axId val="174026664"/>
      </c:barChart>
      <c:catAx>
        <c:axId val="174026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74026664"/>
        <c:crosses val="autoZero"/>
        <c:auto val="1"/>
        <c:lblAlgn val="ctr"/>
        <c:lblOffset val="100"/>
        <c:noMultiLvlLbl val="0"/>
      </c:catAx>
      <c:valAx>
        <c:axId val="174026664"/>
        <c:scaling>
          <c:orientation val="minMax"/>
        </c:scaling>
        <c:delete val="0"/>
        <c:axPos val="l"/>
        <c:numFmt formatCode="&quot;R$&quot;\ 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74026272"/>
        <c:crosses val="autoZero"/>
        <c:crossBetween val="between"/>
      </c:valAx>
      <c:spPr>
        <a:solidFill>
          <a:schemeClr val="bg1">
            <a:lumMod val="95000"/>
          </a:schemeClr>
        </a:solidFill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Instru&#231;&#245;es!A1"/><Relationship Id="rId7" Type="http://schemas.openxmlformats.org/officeDocument/2006/relationships/image" Target="../media/image4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hyperlink" Target="#Cad!A1"/><Relationship Id="rId5" Type="http://schemas.openxmlformats.org/officeDocument/2006/relationships/hyperlink" Target="#CG!A1"/><Relationship Id="rId4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PE!B6"/><Relationship Id="rId7" Type="http://schemas.openxmlformats.org/officeDocument/2006/relationships/hyperlink" Target="#RI!B6"/><Relationship Id="rId2" Type="http://schemas.openxmlformats.org/officeDocument/2006/relationships/image" Target="../media/image1.png"/><Relationship Id="rId1" Type="http://schemas.openxmlformats.org/officeDocument/2006/relationships/hyperlink" Target="#Menu!A1"/><Relationship Id="rId6" Type="http://schemas.openxmlformats.org/officeDocument/2006/relationships/hyperlink" Target="#GR!B6"/><Relationship Id="rId5" Type="http://schemas.openxmlformats.org/officeDocument/2006/relationships/hyperlink" Target="#'RC'!B6"/><Relationship Id="rId4" Type="http://schemas.openxmlformats.org/officeDocument/2006/relationships/hyperlink" Target="#AC!B6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'RC'!B6"/><Relationship Id="rId7" Type="http://schemas.openxmlformats.org/officeDocument/2006/relationships/image" Target="../media/image1.png"/><Relationship Id="rId2" Type="http://schemas.openxmlformats.org/officeDocument/2006/relationships/hyperlink" Target="#AC!B6"/><Relationship Id="rId1" Type="http://schemas.openxmlformats.org/officeDocument/2006/relationships/hyperlink" Target="#Cad!B6"/><Relationship Id="rId6" Type="http://schemas.openxmlformats.org/officeDocument/2006/relationships/hyperlink" Target="#Menu!A1"/><Relationship Id="rId5" Type="http://schemas.openxmlformats.org/officeDocument/2006/relationships/hyperlink" Target="#RI!B6"/><Relationship Id="rId4" Type="http://schemas.openxmlformats.org/officeDocument/2006/relationships/hyperlink" Target="#GR!B6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hyperlink" Target="#Cad!B6"/><Relationship Id="rId7" Type="http://schemas.openxmlformats.org/officeDocument/2006/relationships/hyperlink" Target="#RI!B6"/><Relationship Id="rId2" Type="http://schemas.openxmlformats.org/officeDocument/2006/relationships/image" Target="../media/image1.png"/><Relationship Id="rId1" Type="http://schemas.openxmlformats.org/officeDocument/2006/relationships/hyperlink" Target="#Menu!A1"/><Relationship Id="rId6" Type="http://schemas.openxmlformats.org/officeDocument/2006/relationships/hyperlink" Target="#GR!B6"/><Relationship Id="rId5" Type="http://schemas.openxmlformats.org/officeDocument/2006/relationships/hyperlink" Target="#'RC'!B6"/><Relationship Id="rId4" Type="http://schemas.openxmlformats.org/officeDocument/2006/relationships/hyperlink" Target="#PE!B6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hyperlink" Target="#Cad!B6"/><Relationship Id="rId7" Type="http://schemas.openxmlformats.org/officeDocument/2006/relationships/hyperlink" Target="#RI!B6"/><Relationship Id="rId2" Type="http://schemas.openxmlformats.org/officeDocument/2006/relationships/image" Target="../media/image1.png"/><Relationship Id="rId1" Type="http://schemas.openxmlformats.org/officeDocument/2006/relationships/hyperlink" Target="#Menu!A1"/><Relationship Id="rId6" Type="http://schemas.openxmlformats.org/officeDocument/2006/relationships/hyperlink" Target="#GR!B6"/><Relationship Id="rId5" Type="http://schemas.openxmlformats.org/officeDocument/2006/relationships/hyperlink" Target="#AC!B6"/><Relationship Id="rId4" Type="http://schemas.openxmlformats.org/officeDocument/2006/relationships/hyperlink" Target="#PE!B6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.xml"/><Relationship Id="rId13" Type="http://schemas.openxmlformats.org/officeDocument/2006/relationships/chart" Target="../charts/chart6.xml"/><Relationship Id="rId3" Type="http://schemas.openxmlformats.org/officeDocument/2006/relationships/hyperlink" Target="#Cad!B6"/><Relationship Id="rId7" Type="http://schemas.openxmlformats.org/officeDocument/2006/relationships/hyperlink" Target="#RI!B6"/><Relationship Id="rId12" Type="http://schemas.openxmlformats.org/officeDocument/2006/relationships/chart" Target="../charts/chart5.xml"/><Relationship Id="rId2" Type="http://schemas.openxmlformats.org/officeDocument/2006/relationships/image" Target="../media/image1.png"/><Relationship Id="rId1" Type="http://schemas.openxmlformats.org/officeDocument/2006/relationships/hyperlink" Target="#Menu!A1"/><Relationship Id="rId6" Type="http://schemas.openxmlformats.org/officeDocument/2006/relationships/hyperlink" Target="#'RC'!B6"/><Relationship Id="rId11" Type="http://schemas.openxmlformats.org/officeDocument/2006/relationships/chart" Target="../charts/chart4.xml"/><Relationship Id="rId5" Type="http://schemas.openxmlformats.org/officeDocument/2006/relationships/hyperlink" Target="#AC!B6"/><Relationship Id="rId10" Type="http://schemas.openxmlformats.org/officeDocument/2006/relationships/chart" Target="../charts/chart3.xml"/><Relationship Id="rId4" Type="http://schemas.openxmlformats.org/officeDocument/2006/relationships/hyperlink" Target="#PE!B6"/><Relationship Id="rId9" Type="http://schemas.openxmlformats.org/officeDocument/2006/relationships/chart" Target="../charts/chart2.xml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image" Target="../media/image5.emf"/><Relationship Id="rId13" Type="http://schemas.openxmlformats.org/officeDocument/2006/relationships/image" Target="../media/image10.emf"/><Relationship Id="rId3" Type="http://schemas.openxmlformats.org/officeDocument/2006/relationships/hyperlink" Target="#Cad!B6"/><Relationship Id="rId7" Type="http://schemas.openxmlformats.org/officeDocument/2006/relationships/hyperlink" Target="#GR!B6"/><Relationship Id="rId12" Type="http://schemas.openxmlformats.org/officeDocument/2006/relationships/image" Target="../media/image9.emf"/><Relationship Id="rId2" Type="http://schemas.openxmlformats.org/officeDocument/2006/relationships/image" Target="../media/image1.png"/><Relationship Id="rId1" Type="http://schemas.openxmlformats.org/officeDocument/2006/relationships/hyperlink" Target="#Menu!A1"/><Relationship Id="rId6" Type="http://schemas.openxmlformats.org/officeDocument/2006/relationships/hyperlink" Target="#'RC'!B6"/><Relationship Id="rId11" Type="http://schemas.openxmlformats.org/officeDocument/2006/relationships/image" Target="../media/image8.emf"/><Relationship Id="rId5" Type="http://schemas.openxmlformats.org/officeDocument/2006/relationships/hyperlink" Target="#AC!B6"/><Relationship Id="rId10" Type="http://schemas.openxmlformats.org/officeDocument/2006/relationships/image" Target="../media/image7.emf"/><Relationship Id="rId4" Type="http://schemas.openxmlformats.org/officeDocument/2006/relationships/hyperlink" Target="#PE!B6"/><Relationship Id="rId9" Type="http://schemas.openxmlformats.org/officeDocument/2006/relationships/image" Target="../media/image6.emf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image" Target="../media/image22.emf"/><Relationship Id="rId3" Type="http://schemas.openxmlformats.org/officeDocument/2006/relationships/image" Target="../media/image1.png"/><Relationship Id="rId7" Type="http://schemas.openxmlformats.org/officeDocument/2006/relationships/image" Target="../media/image21.emf"/><Relationship Id="rId2" Type="http://schemas.openxmlformats.org/officeDocument/2006/relationships/hyperlink" Target="#Menu!A1"/><Relationship Id="rId1" Type="http://schemas.openxmlformats.org/officeDocument/2006/relationships/image" Target="../media/image17.emf"/><Relationship Id="rId6" Type="http://schemas.openxmlformats.org/officeDocument/2006/relationships/image" Target="../media/image20.emf"/><Relationship Id="rId5" Type="http://schemas.openxmlformats.org/officeDocument/2006/relationships/image" Target="../media/image19.emf"/><Relationship Id="rId4" Type="http://schemas.openxmlformats.org/officeDocument/2006/relationships/image" Target="../media/image18.emf"/><Relationship Id="rId9" Type="http://schemas.openxmlformats.org/officeDocument/2006/relationships/hyperlink" Target="#Cad!A1"/></Relationships>
</file>

<file path=xl/drawings/_rels/vmlDrawing3.vml.rels><?xml version="1.0" encoding="UTF-8" standalone="yes"?>
<Relationships xmlns="http://schemas.openxmlformats.org/package/2006/relationships"><Relationship Id="rId3" Type="http://schemas.openxmlformats.org/officeDocument/2006/relationships/image" Target="../media/image13.emf"/><Relationship Id="rId2" Type="http://schemas.openxmlformats.org/officeDocument/2006/relationships/image" Target="../media/image12.emf"/><Relationship Id="rId1" Type="http://schemas.openxmlformats.org/officeDocument/2006/relationships/image" Target="../media/image11.emf"/><Relationship Id="rId6" Type="http://schemas.openxmlformats.org/officeDocument/2006/relationships/image" Target="../media/image16.emf"/><Relationship Id="rId5" Type="http://schemas.openxmlformats.org/officeDocument/2006/relationships/image" Target="../media/image15.emf"/><Relationship Id="rId4" Type="http://schemas.openxmlformats.org/officeDocument/2006/relationships/image" Target="../media/image14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129540</xdr:colOff>
      <xdr:row>0</xdr:row>
      <xdr:rowOff>0</xdr:rowOff>
    </xdr:from>
    <xdr:ext cx="5516880" cy="571500"/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xmlns="" id="{902638DC-1D2C-4D70-9209-F3090CAE173E}"/>
            </a:ext>
          </a:extLst>
        </xdr:cNvPr>
        <xdr:cNvSpPr txBox="1"/>
      </xdr:nvSpPr>
      <xdr:spPr>
        <a:xfrm>
          <a:off x="2567940" y="0"/>
          <a:ext cx="5516880" cy="5715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noAutofit/>
        </a:bodyPr>
        <a:lstStyle/>
        <a:p>
          <a:r>
            <a:rPr lang="pt-BR" sz="2400" b="1">
              <a:solidFill>
                <a:schemeClr val="accent5">
                  <a:lumMod val="75000"/>
                </a:schemeClr>
              </a:solidFill>
            </a:rPr>
            <a:t>Cálculo de Ponto de Equilíbrio</a:t>
          </a:r>
        </a:p>
      </xdr:txBody>
    </xdr:sp>
    <xdr:clientData/>
  </xdr:oneCellAnchor>
  <xdr:twoCellAnchor editAs="absolute">
    <xdr:from>
      <xdr:col>0</xdr:col>
      <xdr:colOff>320040</xdr:colOff>
      <xdr:row>0</xdr:row>
      <xdr:rowOff>0</xdr:rowOff>
    </xdr:from>
    <xdr:to>
      <xdr:col>3</xdr:col>
      <xdr:colOff>444241</xdr:colOff>
      <xdr:row>3</xdr:row>
      <xdr:rowOff>9360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xmlns="" id="{D75E4FC4-73BE-4213-8913-6C15B9C7FC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040" y="0"/>
          <a:ext cx="1953001" cy="55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4</xdr:col>
      <xdr:colOff>129540</xdr:colOff>
      <xdr:row>10</xdr:row>
      <xdr:rowOff>152400</xdr:rowOff>
    </xdr:from>
    <xdr:ext cx="10843260" cy="2377440"/>
    <xdr:sp macro="" textlink="">
      <xdr:nvSpPr>
        <xdr:cNvPr id="10" name="CaixaDeTexto 9">
          <a:extLst>
            <a:ext uri="{FF2B5EF4-FFF2-40B4-BE49-F238E27FC236}">
              <a16:creationId xmlns:a16="http://schemas.microsoft.com/office/drawing/2014/main" xmlns="" id="{21B3FEE2-5CE5-4657-A083-75F09212D5AE}"/>
            </a:ext>
          </a:extLst>
        </xdr:cNvPr>
        <xdr:cNvSpPr txBox="1"/>
      </xdr:nvSpPr>
      <xdr:spPr>
        <a:xfrm>
          <a:off x="2567940" y="1272540"/>
          <a:ext cx="10843260" cy="2377440"/>
        </a:xfrm>
        <a:prstGeom prst="rect">
          <a:avLst/>
        </a:prstGeom>
        <a:solidFill>
          <a:srgbClr val="E4F2F4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2000">
              <a:solidFill>
                <a:schemeClr val="accent5">
                  <a:lumMod val="75000"/>
                </a:schemeClr>
              </a:solidFill>
              <a:effectLst/>
              <a:latin typeface="+mn-lt"/>
              <a:ea typeface="+mn-ea"/>
              <a:cs typeface="+mn-cs"/>
            </a:rPr>
            <a:t>Esta planilha é ideal para empresas que buscam analisar o ponto de equilíbrio do seu negócio, ou seja, enxergar um indicador de segurança que mostra o quanto é necessário vender para que as receitas se igualem aos custos da empresa. É uma planilha indicada para analisar o faturamento mensal mínimo necessário para cobrir os custos (fixos e variáveis) de um negócio, dados que muitas vezes são essenciais para a análise de viabilidade de um empreendimento ou da adequação da empresa em relação ao mercado. É útil porque ajuda as empresas a formular suas metas de faturamento mínimo.</a:t>
          </a:r>
        </a:p>
        <a:p>
          <a:endParaRPr lang="pt-BR" sz="2000">
            <a:solidFill>
              <a:schemeClr val="accent5">
                <a:lumMod val="75000"/>
              </a:schemeClr>
            </a:solidFill>
          </a:endParaRPr>
        </a:p>
      </xdr:txBody>
    </xdr:sp>
    <xdr:clientData/>
  </xdr:oneCellAnchor>
  <xdr:twoCellAnchor editAs="oneCell">
    <xdr:from>
      <xdr:col>0</xdr:col>
      <xdr:colOff>0</xdr:colOff>
      <xdr:row>11</xdr:row>
      <xdr:rowOff>7620</xdr:rowOff>
    </xdr:from>
    <xdr:to>
      <xdr:col>4</xdr:col>
      <xdr:colOff>12456</xdr:colOff>
      <xdr:row>23</xdr:row>
      <xdr:rowOff>144779</xdr:rowOff>
    </xdr:to>
    <xdr:pic>
      <xdr:nvPicPr>
        <xdr:cNvPr id="11" name="Imagem 10" descr="Imagem relacionada">
          <a:extLst>
            <a:ext uri="{FF2B5EF4-FFF2-40B4-BE49-F238E27FC236}">
              <a16:creationId xmlns:a16="http://schemas.microsoft.com/office/drawing/2014/main" xmlns="" id="{5A844E38-CD9D-47DD-8A92-0839650792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10640"/>
          <a:ext cx="2450856" cy="23317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17</xdr:col>
      <xdr:colOff>480060</xdr:colOff>
      <xdr:row>25</xdr:row>
      <xdr:rowOff>144780</xdr:rowOff>
    </xdr:from>
    <xdr:ext cx="2141805" cy="264560"/>
    <xdr:sp macro="" textlink="">
      <xdr:nvSpPr>
        <xdr:cNvPr id="12" name="CaixaDeTexto 11">
          <a:extLst>
            <a:ext uri="{FF2B5EF4-FFF2-40B4-BE49-F238E27FC236}">
              <a16:creationId xmlns:a16="http://schemas.microsoft.com/office/drawing/2014/main" xmlns="" id="{7B8F10D1-1AA1-47DF-A37C-589F77B3F177}"/>
            </a:ext>
          </a:extLst>
        </xdr:cNvPr>
        <xdr:cNvSpPr txBox="1"/>
      </xdr:nvSpPr>
      <xdr:spPr>
        <a:xfrm>
          <a:off x="10843260" y="4008120"/>
          <a:ext cx="214180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pt-BR" sz="1100">
              <a:solidFill>
                <a:schemeClr val="bg1">
                  <a:lumMod val="65000"/>
                </a:schemeClr>
              </a:solidFill>
            </a:rPr>
            <a:t>Esta planilha foi desenvolvida</a:t>
          </a:r>
          <a:r>
            <a:rPr lang="pt-BR" sz="1100" baseline="0">
              <a:solidFill>
                <a:schemeClr val="bg1">
                  <a:lumMod val="65000"/>
                </a:schemeClr>
              </a:solidFill>
            </a:rPr>
            <a:t> por:</a:t>
          </a:r>
          <a:endParaRPr lang="pt-BR" sz="1100">
            <a:solidFill>
              <a:schemeClr val="bg1">
                <a:lumMod val="65000"/>
              </a:schemeClr>
            </a:solidFill>
          </a:endParaRPr>
        </a:p>
      </xdr:txBody>
    </xdr:sp>
    <xdr:clientData/>
  </xdr:oneCellAnchor>
  <xdr:twoCellAnchor editAs="absolute">
    <xdr:from>
      <xdr:col>17</xdr:col>
      <xdr:colOff>495300</xdr:colOff>
      <xdr:row>27</xdr:row>
      <xdr:rowOff>22860</xdr:rowOff>
    </xdr:from>
    <xdr:to>
      <xdr:col>21</xdr:col>
      <xdr:colOff>470180</xdr:colOff>
      <xdr:row>30</xdr:row>
      <xdr:rowOff>14220</xdr:rowOff>
    </xdr:to>
    <xdr:pic>
      <xdr:nvPicPr>
        <xdr:cNvPr id="14" name="Imagem 13">
          <a:extLst>
            <a:ext uri="{FF2B5EF4-FFF2-40B4-BE49-F238E27FC236}">
              <a16:creationId xmlns:a16="http://schemas.microsoft.com/office/drawing/2014/main" xmlns="" id="{67FBD533-52AE-4101-BD95-BAE7921EB82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583" b="11100"/>
        <a:stretch/>
      </xdr:blipFill>
      <xdr:spPr bwMode="auto">
        <a:xfrm>
          <a:off x="10858500" y="4335780"/>
          <a:ext cx="2413280" cy="5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548640</xdr:colOff>
      <xdr:row>27</xdr:row>
      <xdr:rowOff>106680</xdr:rowOff>
    </xdr:from>
    <xdr:to>
      <xdr:col>9</xdr:col>
      <xdr:colOff>393110</xdr:colOff>
      <xdr:row>30</xdr:row>
      <xdr:rowOff>31241</xdr:rowOff>
    </xdr:to>
    <xdr:grpSp>
      <xdr:nvGrpSpPr>
        <xdr:cNvPr id="23" name="Agrupar 2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5CA7B243-5CDE-4829-8F26-76589DA0AF53}"/>
            </a:ext>
          </a:extLst>
        </xdr:cNvPr>
        <xdr:cNvGrpSpPr/>
      </xdr:nvGrpSpPr>
      <xdr:grpSpPr>
        <a:xfrm>
          <a:off x="4091940" y="4564380"/>
          <a:ext cx="1616120" cy="496061"/>
          <a:chOff x="2685597" y="4343400"/>
          <a:chExt cx="1673270" cy="473201"/>
        </a:xfrm>
      </xdr:grpSpPr>
      <xdr:sp macro="" textlink="">
        <xdr:nvSpPr>
          <xdr:cNvPr id="24" name="CaixaDeTexto 23">
            <a:extLst>
              <a:ext uri="{FF2B5EF4-FFF2-40B4-BE49-F238E27FC236}">
                <a16:creationId xmlns:a16="http://schemas.microsoft.com/office/drawing/2014/main" xmlns="" id="{FB24BA9B-6514-4BA0-A1E3-4B2BA7F66783}"/>
              </a:ext>
            </a:extLst>
          </xdr:cNvPr>
          <xdr:cNvSpPr txBox="1"/>
        </xdr:nvSpPr>
        <xdr:spPr>
          <a:xfrm>
            <a:off x="2956560" y="4442460"/>
            <a:ext cx="1402307" cy="374141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pt-BR" sz="1800" b="1">
                <a:solidFill>
                  <a:schemeClr val="accent5">
                    <a:lumMod val="75000"/>
                  </a:schemeClr>
                </a:solidFill>
              </a:rPr>
              <a:t>INSTRUÇÕES</a:t>
            </a:r>
          </a:p>
        </xdr:txBody>
      </xdr:sp>
      <xdr:pic>
        <xdr:nvPicPr>
          <xdr:cNvPr id="25" name="Imagem 24">
            <a:extLst>
              <a:ext uri="{FF2B5EF4-FFF2-40B4-BE49-F238E27FC236}">
                <a16:creationId xmlns:a16="http://schemas.microsoft.com/office/drawing/2014/main" xmlns="" id="{DC2AA0C5-6513-446F-B222-18C0B439E40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duotone>
              <a:schemeClr val="accent5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685597" y="4343400"/>
            <a:ext cx="324303" cy="381000"/>
          </a:xfrm>
          <a:prstGeom prst="rect">
            <a:avLst/>
          </a:prstGeom>
        </xdr:spPr>
      </xdr:pic>
    </xdr:grpSp>
    <xdr:clientData/>
  </xdr:twoCellAnchor>
  <xdr:twoCellAnchor>
    <xdr:from>
      <xdr:col>4</xdr:col>
      <xdr:colOff>160020</xdr:colOff>
      <xdr:row>27</xdr:row>
      <xdr:rowOff>83820</xdr:rowOff>
    </xdr:from>
    <xdr:to>
      <xdr:col>6</xdr:col>
      <xdr:colOff>327661</xdr:colOff>
      <xdr:row>30</xdr:row>
      <xdr:rowOff>35623</xdr:rowOff>
    </xdr:to>
    <xdr:grpSp>
      <xdr:nvGrpSpPr>
        <xdr:cNvPr id="17" name="Agrupar 1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F7C44D20-5B83-4224-9D5F-19C087416BB5}"/>
            </a:ext>
          </a:extLst>
        </xdr:cNvPr>
        <xdr:cNvGrpSpPr/>
      </xdr:nvGrpSpPr>
      <xdr:grpSpPr>
        <a:xfrm>
          <a:off x="2522220" y="4541520"/>
          <a:ext cx="1348741" cy="523303"/>
          <a:chOff x="2598420" y="4323778"/>
          <a:chExt cx="1386841" cy="500443"/>
        </a:xfrm>
      </xdr:grpSpPr>
      <xdr:pic>
        <xdr:nvPicPr>
          <xdr:cNvPr id="18" name="Imagem 17" descr="Play Red Button transparent PNG - StickPNG">
            <a:hlinkClick xmlns:r="http://schemas.openxmlformats.org/officeDocument/2006/relationships" r:id="rId6"/>
            <a:extLst>
              <a:ext uri="{FF2B5EF4-FFF2-40B4-BE49-F238E27FC236}">
                <a16:creationId xmlns:a16="http://schemas.microsoft.com/office/drawing/2014/main" xmlns="" id="{35542F56-CFEE-403D-AAD9-6060DDBEA8B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7" cstate="print">
            <a:duotone>
              <a:schemeClr val="accent1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598420" y="4323778"/>
            <a:ext cx="487680" cy="423208"/>
          </a:xfrm>
          <a:prstGeom prst="rect">
            <a:avLst/>
          </a:prstGeom>
          <a:solidFill>
            <a:srgbClr val="FFFFFF"/>
          </a:solidFill>
        </xdr:spPr>
      </xdr:pic>
      <xdr:sp macro="" textlink="">
        <xdr:nvSpPr>
          <xdr:cNvPr id="19" name="CaixaDeTexto 18">
            <a:hlinkClick xmlns:r="http://schemas.openxmlformats.org/officeDocument/2006/relationships" r:id="rId6"/>
            <a:extLst>
              <a:ext uri="{FF2B5EF4-FFF2-40B4-BE49-F238E27FC236}">
                <a16:creationId xmlns:a16="http://schemas.microsoft.com/office/drawing/2014/main" xmlns="" id="{B122816A-27BF-4F31-AFC0-3596FC5D303E}"/>
              </a:ext>
            </a:extLst>
          </xdr:cNvPr>
          <xdr:cNvSpPr txBox="1"/>
        </xdr:nvSpPr>
        <xdr:spPr>
          <a:xfrm>
            <a:off x="3063241" y="4450080"/>
            <a:ext cx="922020" cy="374141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pt-BR" sz="1800" b="1">
                <a:solidFill>
                  <a:schemeClr val="accent5">
                    <a:lumMod val="75000"/>
                  </a:schemeClr>
                </a:solidFill>
              </a:rPr>
              <a:t>INICIAR</a:t>
            </a:r>
          </a:p>
        </xdr:txBody>
      </xdr:sp>
    </xdr:grpSp>
    <xdr:clientData/>
  </xdr:twoCellAnchor>
  <xdr:twoCellAnchor editAs="absolute">
    <xdr:from>
      <xdr:col>4</xdr:col>
      <xdr:colOff>129540</xdr:colOff>
      <xdr:row>8</xdr:row>
      <xdr:rowOff>129540</xdr:rowOff>
    </xdr:from>
    <xdr:to>
      <xdr:col>6</xdr:col>
      <xdr:colOff>242340</xdr:colOff>
      <xdr:row>10</xdr:row>
      <xdr:rowOff>28340</xdr:rowOff>
    </xdr:to>
    <xdr:sp macro="" textlink="">
      <xdr:nvSpPr>
        <xdr:cNvPr id="20" name="CaixaDeTexto 19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6EAC3B2D-A0E1-420A-A845-DA9867E4DAEA}"/>
            </a:ext>
          </a:extLst>
        </xdr:cNvPr>
        <xdr:cNvSpPr txBox="1"/>
      </xdr:nvSpPr>
      <xdr:spPr>
        <a:xfrm>
          <a:off x="2567940" y="883920"/>
          <a:ext cx="1332000" cy="26456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3175">
          <a:solidFill>
            <a:schemeClr val="bg1">
              <a:lumMod val="9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pt-BR" sz="1100" b="0">
              <a:solidFill>
                <a:schemeClr val="accent5">
                  <a:lumMod val="75000"/>
                </a:schemeClr>
              </a:solidFill>
            </a:rPr>
            <a:t>Acessar a Planilha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792480</xdr:colOff>
      <xdr:row>0</xdr:row>
      <xdr:rowOff>0</xdr:rowOff>
    </xdr:from>
    <xdr:ext cx="6598920" cy="571500"/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xmlns="" id="{27BC3995-883A-43A4-804C-426BA74E6BB2}"/>
            </a:ext>
          </a:extLst>
        </xdr:cNvPr>
        <xdr:cNvSpPr txBox="1"/>
      </xdr:nvSpPr>
      <xdr:spPr>
        <a:xfrm>
          <a:off x="2583180" y="0"/>
          <a:ext cx="6598920" cy="5715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noAutofit/>
        </a:bodyPr>
        <a:lstStyle/>
        <a:p>
          <a:r>
            <a:rPr lang="pt-BR" sz="2400" b="1">
              <a:solidFill>
                <a:schemeClr val="accent5">
                  <a:lumMod val="75000"/>
                </a:schemeClr>
              </a:solidFill>
            </a:rPr>
            <a:t>Cálculo de Ponto de Equilíbrio | </a:t>
          </a:r>
          <a:r>
            <a:rPr lang="pt-BR" sz="2400" b="1">
              <a:solidFill>
                <a:schemeClr val="accent2"/>
              </a:solidFill>
            </a:rPr>
            <a:t>Cadastros</a:t>
          </a:r>
          <a:r>
            <a:rPr lang="pt-BR" sz="2400" b="1" baseline="0">
              <a:solidFill>
                <a:schemeClr val="accent2"/>
              </a:solidFill>
            </a:rPr>
            <a:t> Gerais</a:t>
          </a:r>
          <a:endParaRPr lang="pt-BR" sz="2400" b="1">
            <a:solidFill>
              <a:schemeClr val="accent2"/>
            </a:solidFill>
          </a:endParaRPr>
        </a:p>
      </xdr:txBody>
    </xdr:sp>
    <xdr:clientData/>
  </xdr:oneCellAnchor>
  <xdr:twoCellAnchor editAs="absolute">
    <xdr:from>
      <xdr:col>1</xdr:col>
      <xdr:colOff>198120</xdr:colOff>
      <xdr:row>0</xdr:row>
      <xdr:rowOff>0</xdr:rowOff>
    </xdr:from>
    <xdr:to>
      <xdr:col>2</xdr:col>
      <xdr:colOff>484140</xdr:colOff>
      <xdr:row>3</xdr:row>
      <xdr:rowOff>9360</xdr:rowOff>
    </xdr:to>
    <xdr:pic>
      <xdr:nvPicPr>
        <xdr:cNvPr id="3" name="Imagem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EDEB4B87-FDEF-4FD1-8F3D-FF143F8CF4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040" y="0"/>
          <a:ext cx="1954800" cy="55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absolute">
    <xdr:from>
      <xdr:col>1</xdr:col>
      <xdr:colOff>601980</xdr:colOff>
      <xdr:row>8</xdr:row>
      <xdr:rowOff>19050</xdr:rowOff>
    </xdr:from>
    <xdr:to>
      <xdr:col>2</xdr:col>
      <xdr:colOff>733200</xdr:colOff>
      <xdr:row>8</xdr:row>
      <xdr:rowOff>283610</xdr:rowOff>
    </xdr:to>
    <xdr:sp macro="" textlink="">
      <xdr:nvSpPr>
        <xdr:cNvPr id="5" name="CaixaDeTexto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28AF2DDE-BBA8-46FE-8E80-5F78097E1849}"/>
            </a:ext>
          </a:extLst>
        </xdr:cNvPr>
        <xdr:cNvSpPr txBox="1"/>
      </xdr:nvSpPr>
      <xdr:spPr>
        <a:xfrm>
          <a:off x="723900" y="773430"/>
          <a:ext cx="1800000" cy="26456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3175">
          <a:solidFill>
            <a:schemeClr val="bg1">
              <a:lumMod val="9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pt-BR" sz="1100" b="0">
              <a:solidFill>
                <a:schemeClr val="accent5">
                  <a:lumMod val="75000"/>
                </a:schemeClr>
              </a:solidFill>
            </a:rPr>
            <a:t>Ponto de Equilíbrio</a:t>
          </a:r>
        </a:p>
      </xdr:txBody>
    </xdr:sp>
    <xdr:clientData/>
  </xdr:twoCellAnchor>
  <xdr:twoCellAnchor editAs="absolute">
    <xdr:from>
      <xdr:col>2</xdr:col>
      <xdr:colOff>790575</xdr:colOff>
      <xdr:row>8</xdr:row>
      <xdr:rowOff>19050</xdr:rowOff>
    </xdr:from>
    <xdr:to>
      <xdr:col>4</xdr:col>
      <xdr:colOff>327435</xdr:colOff>
      <xdr:row>8</xdr:row>
      <xdr:rowOff>283610</xdr:rowOff>
    </xdr:to>
    <xdr:sp macro="" textlink="">
      <xdr:nvSpPr>
        <xdr:cNvPr id="6" name="CaixaDeTexto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75FEBAE0-0B48-485C-8383-861CC723D828}"/>
            </a:ext>
          </a:extLst>
        </xdr:cNvPr>
        <xdr:cNvSpPr txBox="1"/>
      </xdr:nvSpPr>
      <xdr:spPr>
        <a:xfrm>
          <a:off x="2581275" y="773430"/>
          <a:ext cx="1800000" cy="26456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3175">
          <a:solidFill>
            <a:schemeClr val="bg1">
              <a:lumMod val="9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pt-BR" sz="1100" b="0">
              <a:solidFill>
                <a:schemeClr val="accent5">
                  <a:lumMod val="75000"/>
                </a:schemeClr>
              </a:solidFill>
            </a:rPr>
            <a:t>Análise da Concorrência</a:t>
          </a:r>
        </a:p>
      </xdr:txBody>
    </xdr:sp>
    <xdr:clientData/>
  </xdr:twoCellAnchor>
  <xdr:twoCellAnchor editAs="absolute">
    <xdr:from>
      <xdr:col>4</xdr:col>
      <xdr:colOff>384810</xdr:colOff>
      <xdr:row>8</xdr:row>
      <xdr:rowOff>19050</xdr:rowOff>
    </xdr:from>
    <xdr:to>
      <xdr:col>6</xdr:col>
      <xdr:colOff>302670</xdr:colOff>
      <xdr:row>8</xdr:row>
      <xdr:rowOff>283610</xdr:rowOff>
    </xdr:to>
    <xdr:sp macro="" textlink="">
      <xdr:nvSpPr>
        <xdr:cNvPr id="7" name="CaixaDeTexto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18CA6E89-7E43-4C4B-8A6D-5B1BD7DDF40A}"/>
            </a:ext>
          </a:extLst>
        </xdr:cNvPr>
        <xdr:cNvSpPr txBox="1"/>
      </xdr:nvSpPr>
      <xdr:spPr>
        <a:xfrm>
          <a:off x="4438650" y="773430"/>
          <a:ext cx="1800000" cy="26456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3175">
          <a:solidFill>
            <a:schemeClr val="bg1">
              <a:lumMod val="9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pt-BR" sz="1100" b="0">
              <a:solidFill>
                <a:schemeClr val="accent5">
                  <a:lumMod val="75000"/>
                </a:schemeClr>
              </a:solidFill>
            </a:rPr>
            <a:t>Resultados Consolidados</a:t>
          </a:r>
        </a:p>
      </xdr:txBody>
    </xdr:sp>
    <xdr:clientData/>
  </xdr:twoCellAnchor>
  <xdr:twoCellAnchor editAs="absolute">
    <xdr:from>
      <xdr:col>6</xdr:col>
      <xdr:colOff>360045</xdr:colOff>
      <xdr:row>8</xdr:row>
      <xdr:rowOff>19050</xdr:rowOff>
    </xdr:from>
    <xdr:to>
      <xdr:col>8</xdr:col>
      <xdr:colOff>163605</xdr:colOff>
      <xdr:row>8</xdr:row>
      <xdr:rowOff>283610</xdr:rowOff>
    </xdr:to>
    <xdr:sp macro="" textlink="">
      <xdr:nvSpPr>
        <xdr:cNvPr id="8" name="CaixaDeTexto 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666CA673-33A1-4F0A-A535-1E511189AA7A}"/>
            </a:ext>
          </a:extLst>
        </xdr:cNvPr>
        <xdr:cNvSpPr txBox="1"/>
      </xdr:nvSpPr>
      <xdr:spPr>
        <a:xfrm>
          <a:off x="6296025" y="773430"/>
          <a:ext cx="1800000" cy="26456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3175">
          <a:solidFill>
            <a:schemeClr val="bg1">
              <a:lumMod val="9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pt-BR" sz="1100" b="0">
              <a:solidFill>
                <a:schemeClr val="accent5">
                  <a:lumMod val="75000"/>
                </a:schemeClr>
              </a:solidFill>
            </a:rPr>
            <a:t>Gráficos</a:t>
          </a:r>
        </a:p>
      </xdr:txBody>
    </xdr:sp>
    <xdr:clientData/>
  </xdr:twoCellAnchor>
  <xdr:twoCellAnchor editAs="absolute">
    <xdr:from>
      <xdr:col>8</xdr:col>
      <xdr:colOff>220980</xdr:colOff>
      <xdr:row>8</xdr:row>
      <xdr:rowOff>19050</xdr:rowOff>
    </xdr:from>
    <xdr:to>
      <xdr:col>10</xdr:col>
      <xdr:colOff>756060</xdr:colOff>
      <xdr:row>8</xdr:row>
      <xdr:rowOff>283610</xdr:rowOff>
    </xdr:to>
    <xdr:sp macro="" textlink="">
      <xdr:nvSpPr>
        <xdr:cNvPr id="9" name="CaixaDeTexto 8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xmlns="" id="{B874CB66-EA93-4AD4-8715-99F1C95F209E}"/>
            </a:ext>
          </a:extLst>
        </xdr:cNvPr>
        <xdr:cNvSpPr txBox="1"/>
      </xdr:nvSpPr>
      <xdr:spPr>
        <a:xfrm>
          <a:off x="8153400" y="773430"/>
          <a:ext cx="1800000" cy="26456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3175">
          <a:solidFill>
            <a:schemeClr val="bg1">
              <a:lumMod val="9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pt-BR" sz="1100" b="0">
              <a:solidFill>
                <a:schemeClr val="accent5">
                  <a:lumMod val="75000"/>
                </a:schemeClr>
              </a:solidFill>
            </a:rPr>
            <a:t>Relatório de Impressão</a:t>
          </a:r>
        </a:p>
      </xdr:txBody>
    </xdr:sp>
    <xdr:clientData/>
  </xdr:twoCellAnchor>
  <xdr:twoCellAnchor>
    <xdr:from>
      <xdr:col>1</xdr:col>
      <xdr:colOff>7620</xdr:colOff>
      <xdr:row>9</xdr:row>
      <xdr:rowOff>7620</xdr:rowOff>
    </xdr:from>
    <xdr:to>
      <xdr:col>5</xdr:col>
      <xdr:colOff>929640</xdr:colOff>
      <xdr:row>9</xdr:row>
      <xdr:rowOff>295620</xdr:rowOff>
    </xdr:to>
    <xdr:sp macro="" textlink="">
      <xdr:nvSpPr>
        <xdr:cNvPr id="21" name="CaixaDeTexto 20">
          <a:extLst>
            <a:ext uri="{FF2B5EF4-FFF2-40B4-BE49-F238E27FC236}">
              <a16:creationId xmlns:a16="http://schemas.microsoft.com/office/drawing/2014/main" xmlns="" id="{03A8C6EA-D360-4B4E-9BE2-61AE2191841B}"/>
            </a:ext>
          </a:extLst>
        </xdr:cNvPr>
        <xdr:cNvSpPr txBox="1"/>
      </xdr:nvSpPr>
      <xdr:spPr>
        <a:xfrm>
          <a:off x="129540" y="762000"/>
          <a:ext cx="6400800" cy="288000"/>
        </a:xfrm>
        <a:prstGeom prst="rect">
          <a:avLst/>
        </a:prstGeom>
        <a:solidFill>
          <a:srgbClr val="E4F2F4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BR" sz="1100" b="1">
              <a:solidFill>
                <a:schemeClr val="accent5">
                  <a:lumMod val="75000"/>
                </a:schemeClr>
              </a:solidFill>
            </a:rPr>
            <a:t>Produtos</a:t>
          </a:r>
        </a:p>
      </xdr:txBody>
    </xdr:sp>
    <xdr:clientData/>
  </xdr:twoCellAnchor>
  <xdr:twoCellAnchor>
    <xdr:from>
      <xdr:col>6</xdr:col>
      <xdr:colOff>7620</xdr:colOff>
      <xdr:row>9</xdr:row>
      <xdr:rowOff>7620</xdr:rowOff>
    </xdr:from>
    <xdr:to>
      <xdr:col>10</xdr:col>
      <xdr:colOff>922020</xdr:colOff>
      <xdr:row>9</xdr:row>
      <xdr:rowOff>295620</xdr:rowOff>
    </xdr:to>
    <xdr:sp macro="" textlink="">
      <xdr:nvSpPr>
        <xdr:cNvPr id="22" name="CaixaDeTexto 21">
          <a:extLst>
            <a:ext uri="{FF2B5EF4-FFF2-40B4-BE49-F238E27FC236}">
              <a16:creationId xmlns:a16="http://schemas.microsoft.com/office/drawing/2014/main" xmlns="" id="{AF46DFBC-9F0D-462B-B008-9FB140CBE50C}"/>
            </a:ext>
          </a:extLst>
        </xdr:cNvPr>
        <xdr:cNvSpPr txBox="1"/>
      </xdr:nvSpPr>
      <xdr:spPr>
        <a:xfrm>
          <a:off x="5943600" y="762000"/>
          <a:ext cx="4175760" cy="288000"/>
        </a:xfrm>
        <a:prstGeom prst="rect">
          <a:avLst/>
        </a:prstGeom>
        <a:solidFill>
          <a:srgbClr val="E4F2F4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BR" sz="1100" b="1">
              <a:solidFill>
                <a:schemeClr val="accent5">
                  <a:lumMod val="75000"/>
                </a:schemeClr>
              </a:solidFill>
            </a:rPr>
            <a:t>Custos Diretos</a:t>
          </a:r>
        </a:p>
      </xdr:txBody>
    </xdr:sp>
    <xdr:clientData/>
  </xdr:twoCellAnchor>
  <xdr:twoCellAnchor>
    <xdr:from>
      <xdr:col>12</xdr:col>
      <xdr:colOff>7620</xdr:colOff>
      <xdr:row>9</xdr:row>
      <xdr:rowOff>7620</xdr:rowOff>
    </xdr:from>
    <xdr:to>
      <xdr:col>13</xdr:col>
      <xdr:colOff>914400</xdr:colOff>
      <xdr:row>9</xdr:row>
      <xdr:rowOff>295620</xdr:rowOff>
    </xdr:to>
    <xdr:sp macro="" textlink="">
      <xdr:nvSpPr>
        <xdr:cNvPr id="23" name="CaixaDeTexto 22">
          <a:extLst>
            <a:ext uri="{FF2B5EF4-FFF2-40B4-BE49-F238E27FC236}">
              <a16:creationId xmlns:a16="http://schemas.microsoft.com/office/drawing/2014/main" xmlns="" id="{1ACCD6BD-14EE-425C-97C1-68D32DA57AB3}"/>
            </a:ext>
          </a:extLst>
        </xdr:cNvPr>
        <xdr:cNvSpPr txBox="1"/>
      </xdr:nvSpPr>
      <xdr:spPr>
        <a:xfrm>
          <a:off x="10271760" y="762000"/>
          <a:ext cx="3276600" cy="288000"/>
        </a:xfrm>
        <a:prstGeom prst="rect">
          <a:avLst/>
        </a:prstGeom>
        <a:solidFill>
          <a:srgbClr val="E4F2F4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BR" sz="1100" b="1">
              <a:solidFill>
                <a:schemeClr val="accent5">
                  <a:lumMod val="75000"/>
                </a:schemeClr>
              </a:solidFill>
            </a:rPr>
            <a:t>Custos Fixos</a:t>
          </a:r>
        </a:p>
      </xdr:txBody>
    </xdr:sp>
    <xdr:clientData/>
  </xdr:twoCellAnchor>
  <xdr:twoCellAnchor>
    <xdr:from>
      <xdr:col>1</xdr:col>
      <xdr:colOff>30480</xdr:colOff>
      <xdr:row>8</xdr:row>
      <xdr:rowOff>0</xdr:rowOff>
    </xdr:from>
    <xdr:to>
      <xdr:col>1</xdr:col>
      <xdr:colOff>525780</xdr:colOff>
      <xdr:row>8</xdr:row>
      <xdr:rowOff>297180</xdr:rowOff>
    </xdr:to>
    <xdr:sp macro="" textlink="">
      <xdr:nvSpPr>
        <xdr:cNvPr id="14" name="Seta: para a Direita 1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BDFC5AF4-3EEC-4B4D-B3B4-C0F9B6B0A4E1}"/>
            </a:ext>
          </a:extLst>
        </xdr:cNvPr>
        <xdr:cNvSpPr/>
      </xdr:nvSpPr>
      <xdr:spPr>
        <a:xfrm flipH="1">
          <a:off x="152400" y="754380"/>
          <a:ext cx="495300" cy="297180"/>
        </a:xfrm>
        <a:prstGeom prst="rightArrow">
          <a:avLst/>
        </a:prstGeom>
        <a:solidFill>
          <a:schemeClr val="accent5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594360</xdr:colOff>
      <xdr:row>8</xdr:row>
      <xdr:rowOff>22860</xdr:rowOff>
    </xdr:from>
    <xdr:to>
      <xdr:col>1</xdr:col>
      <xdr:colOff>2394360</xdr:colOff>
      <xdr:row>8</xdr:row>
      <xdr:rowOff>287420</xdr:rowOff>
    </xdr:to>
    <xdr:sp macro="" textlink="">
      <xdr:nvSpPr>
        <xdr:cNvPr id="4" name="CaixaDeTexto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DF6C4C86-8141-4600-B159-98738DD102CB}"/>
            </a:ext>
          </a:extLst>
        </xdr:cNvPr>
        <xdr:cNvSpPr txBox="1"/>
      </xdr:nvSpPr>
      <xdr:spPr>
        <a:xfrm>
          <a:off x="716280" y="777240"/>
          <a:ext cx="1800000" cy="26456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3175">
          <a:solidFill>
            <a:schemeClr val="bg1">
              <a:lumMod val="9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pt-BR" sz="1100" b="0">
              <a:solidFill>
                <a:schemeClr val="accent5">
                  <a:lumMod val="75000"/>
                </a:schemeClr>
              </a:solidFill>
            </a:rPr>
            <a:t>Cadastros Gerais</a:t>
          </a:r>
        </a:p>
      </xdr:txBody>
    </xdr:sp>
    <xdr:clientData/>
  </xdr:twoCellAnchor>
  <xdr:twoCellAnchor editAs="absolute">
    <xdr:from>
      <xdr:col>1</xdr:col>
      <xdr:colOff>2455545</xdr:colOff>
      <xdr:row>8</xdr:row>
      <xdr:rowOff>22860</xdr:rowOff>
    </xdr:from>
    <xdr:to>
      <xdr:col>4</xdr:col>
      <xdr:colOff>117885</xdr:colOff>
      <xdr:row>8</xdr:row>
      <xdr:rowOff>287420</xdr:rowOff>
    </xdr:to>
    <xdr:sp macro="" textlink="">
      <xdr:nvSpPr>
        <xdr:cNvPr id="6" name="CaixaDeTexto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F2505266-0ABE-4EF2-A79F-D069F50B873B}"/>
            </a:ext>
          </a:extLst>
        </xdr:cNvPr>
        <xdr:cNvSpPr txBox="1"/>
      </xdr:nvSpPr>
      <xdr:spPr>
        <a:xfrm>
          <a:off x="2577465" y="777240"/>
          <a:ext cx="1800000" cy="26456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3175">
          <a:solidFill>
            <a:schemeClr val="bg1">
              <a:lumMod val="9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pt-BR" sz="1100" b="0">
              <a:solidFill>
                <a:schemeClr val="accent5">
                  <a:lumMod val="75000"/>
                </a:schemeClr>
              </a:solidFill>
            </a:rPr>
            <a:t>Análise da Concorrência</a:t>
          </a:r>
        </a:p>
      </xdr:txBody>
    </xdr:sp>
    <xdr:clientData/>
  </xdr:twoCellAnchor>
  <xdr:twoCellAnchor editAs="absolute">
    <xdr:from>
      <xdr:col>4</xdr:col>
      <xdr:colOff>179070</xdr:colOff>
      <xdr:row>8</xdr:row>
      <xdr:rowOff>22860</xdr:rowOff>
    </xdr:from>
    <xdr:to>
      <xdr:col>4</xdr:col>
      <xdr:colOff>1979070</xdr:colOff>
      <xdr:row>8</xdr:row>
      <xdr:rowOff>287420</xdr:rowOff>
    </xdr:to>
    <xdr:sp macro="" textlink="">
      <xdr:nvSpPr>
        <xdr:cNvPr id="7" name="CaixaDeTexto 6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8200EBF-CECC-49E7-B1C9-C94FAE3BBD01}"/>
            </a:ext>
          </a:extLst>
        </xdr:cNvPr>
        <xdr:cNvSpPr txBox="1"/>
      </xdr:nvSpPr>
      <xdr:spPr>
        <a:xfrm>
          <a:off x="4438650" y="777240"/>
          <a:ext cx="1800000" cy="26456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3175">
          <a:solidFill>
            <a:schemeClr val="bg1">
              <a:lumMod val="9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pt-BR" sz="1100" b="0">
              <a:solidFill>
                <a:schemeClr val="accent5">
                  <a:lumMod val="75000"/>
                </a:schemeClr>
              </a:solidFill>
            </a:rPr>
            <a:t>Resultados Consolidados</a:t>
          </a:r>
        </a:p>
      </xdr:txBody>
    </xdr:sp>
    <xdr:clientData/>
  </xdr:twoCellAnchor>
  <xdr:twoCellAnchor editAs="absolute">
    <xdr:from>
      <xdr:col>4</xdr:col>
      <xdr:colOff>2040255</xdr:colOff>
      <xdr:row>8</xdr:row>
      <xdr:rowOff>22860</xdr:rowOff>
    </xdr:from>
    <xdr:to>
      <xdr:col>5</xdr:col>
      <xdr:colOff>1043715</xdr:colOff>
      <xdr:row>8</xdr:row>
      <xdr:rowOff>287420</xdr:rowOff>
    </xdr:to>
    <xdr:sp macro="" textlink="">
      <xdr:nvSpPr>
        <xdr:cNvPr id="8" name="CaixaDeTexto 7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F514F751-2557-42D5-9543-03B9899C54B0}"/>
            </a:ext>
          </a:extLst>
        </xdr:cNvPr>
        <xdr:cNvSpPr txBox="1"/>
      </xdr:nvSpPr>
      <xdr:spPr>
        <a:xfrm>
          <a:off x="6299835" y="777240"/>
          <a:ext cx="1800000" cy="26456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3175">
          <a:solidFill>
            <a:schemeClr val="bg1">
              <a:lumMod val="9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pt-BR" sz="1100" b="0">
              <a:solidFill>
                <a:schemeClr val="accent5">
                  <a:lumMod val="75000"/>
                </a:schemeClr>
              </a:solidFill>
            </a:rPr>
            <a:t>Gráficos</a:t>
          </a:r>
        </a:p>
      </xdr:txBody>
    </xdr:sp>
    <xdr:clientData/>
  </xdr:twoCellAnchor>
  <xdr:twoCellAnchor editAs="absolute">
    <xdr:from>
      <xdr:col>5</xdr:col>
      <xdr:colOff>1104900</xdr:colOff>
      <xdr:row>8</xdr:row>
      <xdr:rowOff>22860</xdr:rowOff>
    </xdr:from>
    <xdr:to>
      <xdr:col>7</xdr:col>
      <xdr:colOff>1563780</xdr:colOff>
      <xdr:row>8</xdr:row>
      <xdr:rowOff>287420</xdr:rowOff>
    </xdr:to>
    <xdr:sp macro="" textlink="">
      <xdr:nvSpPr>
        <xdr:cNvPr id="9" name="CaixaDeTexto 8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6464E33E-22A0-458E-9A59-6EAF1ADEAE5D}"/>
            </a:ext>
          </a:extLst>
        </xdr:cNvPr>
        <xdr:cNvSpPr txBox="1"/>
      </xdr:nvSpPr>
      <xdr:spPr>
        <a:xfrm>
          <a:off x="8161020" y="777240"/>
          <a:ext cx="1800000" cy="26456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3175">
          <a:solidFill>
            <a:schemeClr val="bg1">
              <a:lumMod val="9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pt-BR" sz="1100" b="0">
              <a:solidFill>
                <a:schemeClr val="accent5">
                  <a:lumMod val="75000"/>
                </a:schemeClr>
              </a:solidFill>
            </a:rPr>
            <a:t>Relatório de Impressão</a:t>
          </a:r>
        </a:p>
      </xdr:txBody>
    </xdr:sp>
    <xdr:clientData/>
  </xdr:twoCellAnchor>
  <xdr:twoCellAnchor>
    <xdr:from>
      <xdr:col>1</xdr:col>
      <xdr:colOff>7620</xdr:colOff>
      <xdr:row>9</xdr:row>
      <xdr:rowOff>7620</xdr:rowOff>
    </xdr:from>
    <xdr:to>
      <xdr:col>2</xdr:col>
      <xdr:colOff>1211580</xdr:colOff>
      <xdr:row>9</xdr:row>
      <xdr:rowOff>295620</xdr:rowOff>
    </xdr:to>
    <xdr:sp macro="" textlink="">
      <xdr:nvSpPr>
        <xdr:cNvPr id="11" name="CaixaDeTexto 10">
          <a:extLst>
            <a:ext uri="{FF2B5EF4-FFF2-40B4-BE49-F238E27FC236}">
              <a16:creationId xmlns:a16="http://schemas.microsoft.com/office/drawing/2014/main" xmlns="" id="{21414905-C740-4A0B-8560-ED11DE5EB7D5}"/>
            </a:ext>
          </a:extLst>
        </xdr:cNvPr>
        <xdr:cNvSpPr txBox="1"/>
      </xdr:nvSpPr>
      <xdr:spPr>
        <a:xfrm>
          <a:off x="129540" y="762000"/>
          <a:ext cx="4000500" cy="288000"/>
        </a:xfrm>
        <a:prstGeom prst="rect">
          <a:avLst/>
        </a:prstGeom>
        <a:solidFill>
          <a:srgbClr val="E4F2F4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BR" sz="1100" b="1">
              <a:solidFill>
                <a:schemeClr val="accent5">
                  <a:lumMod val="75000"/>
                </a:schemeClr>
              </a:solidFill>
            </a:rPr>
            <a:t>Margem de Contribuição</a:t>
          </a:r>
        </a:p>
      </xdr:txBody>
    </xdr:sp>
    <xdr:clientData/>
  </xdr:twoCellAnchor>
  <xdr:twoCellAnchor>
    <xdr:from>
      <xdr:col>4</xdr:col>
      <xdr:colOff>15240</xdr:colOff>
      <xdr:row>9</xdr:row>
      <xdr:rowOff>7620</xdr:rowOff>
    </xdr:from>
    <xdr:to>
      <xdr:col>5</xdr:col>
      <xdr:colOff>1211580</xdr:colOff>
      <xdr:row>9</xdr:row>
      <xdr:rowOff>295620</xdr:rowOff>
    </xdr:to>
    <xdr:sp macro="" textlink="">
      <xdr:nvSpPr>
        <xdr:cNvPr id="12" name="CaixaDeTexto 11">
          <a:extLst>
            <a:ext uri="{FF2B5EF4-FFF2-40B4-BE49-F238E27FC236}">
              <a16:creationId xmlns:a16="http://schemas.microsoft.com/office/drawing/2014/main" xmlns="" id="{9148A734-081A-4540-83F0-94EB7F0B5070}"/>
            </a:ext>
          </a:extLst>
        </xdr:cNvPr>
        <xdr:cNvSpPr txBox="1"/>
      </xdr:nvSpPr>
      <xdr:spPr>
        <a:xfrm>
          <a:off x="4274820" y="762000"/>
          <a:ext cx="3992880" cy="288000"/>
        </a:xfrm>
        <a:prstGeom prst="rect">
          <a:avLst/>
        </a:prstGeom>
        <a:solidFill>
          <a:srgbClr val="E4F2F4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BR" sz="1100" b="1">
              <a:solidFill>
                <a:schemeClr val="accent5">
                  <a:lumMod val="75000"/>
                </a:schemeClr>
              </a:solidFill>
            </a:rPr>
            <a:t>Ponto de Equilíbrio (Break Even Point)</a:t>
          </a:r>
        </a:p>
      </xdr:txBody>
    </xdr:sp>
    <xdr:clientData/>
  </xdr:twoCellAnchor>
  <xdr:twoCellAnchor>
    <xdr:from>
      <xdr:col>7</xdr:col>
      <xdr:colOff>0</xdr:colOff>
      <xdr:row>9</xdr:row>
      <xdr:rowOff>7620</xdr:rowOff>
    </xdr:from>
    <xdr:to>
      <xdr:col>9</xdr:col>
      <xdr:colOff>0</xdr:colOff>
      <xdr:row>9</xdr:row>
      <xdr:rowOff>295620</xdr:rowOff>
    </xdr:to>
    <xdr:sp macro="" textlink="">
      <xdr:nvSpPr>
        <xdr:cNvPr id="13" name="CaixaDeTexto 12">
          <a:extLst>
            <a:ext uri="{FF2B5EF4-FFF2-40B4-BE49-F238E27FC236}">
              <a16:creationId xmlns:a16="http://schemas.microsoft.com/office/drawing/2014/main" xmlns="" id="{09895BC1-9B14-48BE-BA8E-21D9ACA48766}"/>
            </a:ext>
          </a:extLst>
        </xdr:cNvPr>
        <xdr:cNvSpPr txBox="1"/>
      </xdr:nvSpPr>
      <xdr:spPr>
        <a:xfrm>
          <a:off x="8397240" y="762000"/>
          <a:ext cx="5356860" cy="288000"/>
        </a:xfrm>
        <a:prstGeom prst="rect">
          <a:avLst/>
        </a:prstGeom>
        <a:solidFill>
          <a:srgbClr val="E4F2F4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BR" sz="1100" b="1">
              <a:solidFill>
                <a:schemeClr val="accent5">
                  <a:lumMod val="75000"/>
                </a:schemeClr>
              </a:solidFill>
            </a:rPr>
            <a:t>Ponto de Equilíbrio Por Produto</a:t>
          </a:r>
        </a:p>
      </xdr:txBody>
    </xdr:sp>
    <xdr:clientData/>
  </xdr:twoCellAnchor>
  <xdr:twoCellAnchor>
    <xdr:from>
      <xdr:col>1</xdr:col>
      <xdr:colOff>22860</xdr:colOff>
      <xdr:row>8</xdr:row>
      <xdr:rowOff>0</xdr:rowOff>
    </xdr:from>
    <xdr:to>
      <xdr:col>1</xdr:col>
      <xdr:colOff>518160</xdr:colOff>
      <xdr:row>8</xdr:row>
      <xdr:rowOff>297180</xdr:rowOff>
    </xdr:to>
    <xdr:sp macro="" textlink="">
      <xdr:nvSpPr>
        <xdr:cNvPr id="14" name="Seta: para a Direita 13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8187506-4388-42B6-A92E-D7532EEEE0D4}"/>
            </a:ext>
          </a:extLst>
        </xdr:cNvPr>
        <xdr:cNvSpPr/>
      </xdr:nvSpPr>
      <xdr:spPr>
        <a:xfrm flipH="1">
          <a:off x="144780" y="754380"/>
          <a:ext cx="495300" cy="297180"/>
        </a:xfrm>
        <a:prstGeom prst="rightArrow">
          <a:avLst/>
        </a:prstGeom>
        <a:solidFill>
          <a:schemeClr val="accent5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oneCellAnchor>
    <xdr:from>
      <xdr:col>1</xdr:col>
      <xdr:colOff>2453640</xdr:colOff>
      <xdr:row>0</xdr:row>
      <xdr:rowOff>0</xdr:rowOff>
    </xdr:from>
    <xdr:ext cx="9075420" cy="571500"/>
    <xdr:sp macro="" textlink="">
      <xdr:nvSpPr>
        <xdr:cNvPr id="15" name="CaixaDeTexto 14">
          <a:extLst>
            <a:ext uri="{FF2B5EF4-FFF2-40B4-BE49-F238E27FC236}">
              <a16:creationId xmlns:a16="http://schemas.microsoft.com/office/drawing/2014/main" xmlns="" id="{20688798-3E60-420F-A1BD-E064B1198E2A}"/>
            </a:ext>
          </a:extLst>
        </xdr:cNvPr>
        <xdr:cNvSpPr txBox="1"/>
      </xdr:nvSpPr>
      <xdr:spPr>
        <a:xfrm>
          <a:off x="2575560" y="0"/>
          <a:ext cx="9075420" cy="5715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noAutofit/>
        </a:bodyPr>
        <a:lstStyle/>
        <a:p>
          <a:r>
            <a:rPr lang="pt-BR" sz="2400" b="1">
              <a:solidFill>
                <a:schemeClr val="accent5">
                  <a:lumMod val="75000"/>
                </a:schemeClr>
              </a:solidFill>
            </a:rPr>
            <a:t>Cálculo de Ponto de Equilíbrio | </a:t>
          </a:r>
          <a:r>
            <a:rPr lang="pt-BR" sz="2400" b="1">
              <a:solidFill>
                <a:schemeClr val="accent2"/>
              </a:solidFill>
            </a:rPr>
            <a:t>Resumo</a:t>
          </a:r>
          <a:r>
            <a:rPr lang="pt-BR" sz="2400" b="1" baseline="0">
              <a:solidFill>
                <a:schemeClr val="accent2"/>
              </a:solidFill>
            </a:rPr>
            <a:t> do </a:t>
          </a:r>
          <a:r>
            <a:rPr lang="pt-BR" sz="2400" b="1">
              <a:solidFill>
                <a:schemeClr val="accent2"/>
              </a:solidFill>
            </a:rPr>
            <a:t>Ponto de Equilíbrio</a:t>
          </a:r>
        </a:p>
      </xdr:txBody>
    </xdr:sp>
    <xdr:clientData/>
  </xdr:oneCellAnchor>
  <xdr:twoCellAnchor editAs="absolute">
    <xdr:from>
      <xdr:col>1</xdr:col>
      <xdr:colOff>182880</xdr:colOff>
      <xdr:row>0</xdr:row>
      <xdr:rowOff>0</xdr:rowOff>
    </xdr:from>
    <xdr:to>
      <xdr:col>1</xdr:col>
      <xdr:colOff>2137680</xdr:colOff>
      <xdr:row>3</xdr:row>
      <xdr:rowOff>9360</xdr:rowOff>
    </xdr:to>
    <xdr:pic>
      <xdr:nvPicPr>
        <xdr:cNvPr id="16" name="Imagem 15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50E9D71A-1CF3-4194-BDDB-78CFA87471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0"/>
          <a:ext cx="1954800" cy="55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2468880</xdr:colOff>
      <xdr:row>0</xdr:row>
      <xdr:rowOff>0</xdr:rowOff>
    </xdr:from>
    <xdr:ext cx="7528560" cy="571500"/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xmlns="" id="{C147A14A-55DE-43CC-86B0-CD9D72C53F6F}"/>
            </a:ext>
          </a:extLst>
        </xdr:cNvPr>
        <xdr:cNvSpPr txBox="1"/>
      </xdr:nvSpPr>
      <xdr:spPr>
        <a:xfrm>
          <a:off x="2590800" y="0"/>
          <a:ext cx="7528560" cy="5715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noAutofit/>
        </a:bodyPr>
        <a:lstStyle/>
        <a:p>
          <a:r>
            <a:rPr lang="pt-BR" sz="2400" b="1">
              <a:solidFill>
                <a:schemeClr val="accent5">
                  <a:lumMod val="75000"/>
                </a:schemeClr>
              </a:solidFill>
            </a:rPr>
            <a:t>Cálculo de Ponto de Equilíbrio | </a:t>
          </a:r>
          <a:r>
            <a:rPr lang="pt-BR" sz="2400" b="1">
              <a:solidFill>
                <a:schemeClr val="accent2"/>
              </a:solidFill>
            </a:rPr>
            <a:t>Análise dos Concorrentes</a:t>
          </a:r>
        </a:p>
      </xdr:txBody>
    </xdr:sp>
    <xdr:clientData/>
  </xdr:oneCellAnchor>
  <xdr:twoCellAnchor editAs="absolute">
    <xdr:from>
      <xdr:col>1</xdr:col>
      <xdr:colOff>182881</xdr:colOff>
      <xdr:row>0</xdr:row>
      <xdr:rowOff>0</xdr:rowOff>
    </xdr:from>
    <xdr:to>
      <xdr:col>1</xdr:col>
      <xdr:colOff>2133600</xdr:colOff>
      <xdr:row>3</xdr:row>
      <xdr:rowOff>9360</xdr:rowOff>
    </xdr:to>
    <xdr:pic>
      <xdr:nvPicPr>
        <xdr:cNvPr id="3" name="Imagem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50CDBFB-2A56-478E-8045-CC3F8943B7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1" y="0"/>
          <a:ext cx="1950719" cy="55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absolute">
    <xdr:from>
      <xdr:col>1</xdr:col>
      <xdr:colOff>594360</xdr:colOff>
      <xdr:row>8</xdr:row>
      <xdr:rowOff>19050</xdr:rowOff>
    </xdr:from>
    <xdr:to>
      <xdr:col>1</xdr:col>
      <xdr:colOff>2394360</xdr:colOff>
      <xdr:row>8</xdr:row>
      <xdr:rowOff>283610</xdr:rowOff>
    </xdr:to>
    <xdr:sp macro="" textlink="">
      <xdr:nvSpPr>
        <xdr:cNvPr id="4" name="CaixaDeTexto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35D0E960-D809-4A1E-A5EA-CD1DD2E987A0}"/>
            </a:ext>
          </a:extLst>
        </xdr:cNvPr>
        <xdr:cNvSpPr txBox="1"/>
      </xdr:nvSpPr>
      <xdr:spPr>
        <a:xfrm>
          <a:off x="716280" y="773430"/>
          <a:ext cx="1800000" cy="26456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3175">
          <a:solidFill>
            <a:schemeClr val="bg1">
              <a:lumMod val="9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pt-BR" sz="1100" b="0">
              <a:solidFill>
                <a:schemeClr val="accent5">
                  <a:lumMod val="75000"/>
                </a:schemeClr>
              </a:solidFill>
            </a:rPr>
            <a:t>Cadastros Gerais</a:t>
          </a:r>
        </a:p>
      </xdr:txBody>
    </xdr:sp>
    <xdr:clientData/>
  </xdr:twoCellAnchor>
  <xdr:twoCellAnchor editAs="absolute">
    <xdr:from>
      <xdr:col>1</xdr:col>
      <xdr:colOff>2455545</xdr:colOff>
      <xdr:row>8</xdr:row>
      <xdr:rowOff>19050</xdr:rowOff>
    </xdr:from>
    <xdr:to>
      <xdr:col>2</xdr:col>
      <xdr:colOff>1459005</xdr:colOff>
      <xdr:row>8</xdr:row>
      <xdr:rowOff>283610</xdr:rowOff>
    </xdr:to>
    <xdr:sp macro="" textlink="">
      <xdr:nvSpPr>
        <xdr:cNvPr id="5" name="CaixaDeTexto 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B455A50F-C938-4F70-8381-BA61C050AAA5}"/>
            </a:ext>
          </a:extLst>
        </xdr:cNvPr>
        <xdr:cNvSpPr txBox="1"/>
      </xdr:nvSpPr>
      <xdr:spPr>
        <a:xfrm>
          <a:off x="2577465" y="773430"/>
          <a:ext cx="1800000" cy="26456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3175">
          <a:solidFill>
            <a:schemeClr val="bg1">
              <a:lumMod val="9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pt-BR" sz="1100" b="0">
              <a:solidFill>
                <a:schemeClr val="accent5">
                  <a:lumMod val="75000"/>
                </a:schemeClr>
              </a:solidFill>
            </a:rPr>
            <a:t>Ponto de Equilíbrio</a:t>
          </a:r>
        </a:p>
      </xdr:txBody>
    </xdr:sp>
    <xdr:clientData/>
  </xdr:twoCellAnchor>
  <xdr:twoCellAnchor editAs="absolute">
    <xdr:from>
      <xdr:col>2</xdr:col>
      <xdr:colOff>1520190</xdr:colOff>
      <xdr:row>8</xdr:row>
      <xdr:rowOff>19050</xdr:rowOff>
    </xdr:from>
    <xdr:to>
      <xdr:col>4</xdr:col>
      <xdr:colOff>218850</xdr:colOff>
      <xdr:row>8</xdr:row>
      <xdr:rowOff>283610</xdr:rowOff>
    </xdr:to>
    <xdr:sp macro="" textlink="">
      <xdr:nvSpPr>
        <xdr:cNvPr id="7" name="CaixaDeTexto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269B8EC7-3D56-4EA4-8FF2-F8078BD41D01}"/>
            </a:ext>
          </a:extLst>
        </xdr:cNvPr>
        <xdr:cNvSpPr txBox="1"/>
      </xdr:nvSpPr>
      <xdr:spPr>
        <a:xfrm>
          <a:off x="4438650" y="773430"/>
          <a:ext cx="1800000" cy="26456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3175">
          <a:solidFill>
            <a:schemeClr val="bg1">
              <a:lumMod val="9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pt-BR" sz="1100" b="0">
              <a:solidFill>
                <a:schemeClr val="accent5">
                  <a:lumMod val="75000"/>
                </a:schemeClr>
              </a:solidFill>
            </a:rPr>
            <a:t>Resultados Consolidados</a:t>
          </a:r>
        </a:p>
      </xdr:txBody>
    </xdr:sp>
    <xdr:clientData/>
  </xdr:twoCellAnchor>
  <xdr:twoCellAnchor editAs="absolute">
    <xdr:from>
      <xdr:col>4</xdr:col>
      <xdr:colOff>280035</xdr:colOff>
      <xdr:row>8</xdr:row>
      <xdr:rowOff>19050</xdr:rowOff>
    </xdr:from>
    <xdr:to>
      <xdr:col>5</xdr:col>
      <xdr:colOff>815115</xdr:colOff>
      <xdr:row>8</xdr:row>
      <xdr:rowOff>283610</xdr:rowOff>
    </xdr:to>
    <xdr:sp macro="" textlink="">
      <xdr:nvSpPr>
        <xdr:cNvPr id="8" name="CaixaDeTexto 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18D7026D-415A-4D12-9D1F-8B1529C1A2A5}"/>
            </a:ext>
          </a:extLst>
        </xdr:cNvPr>
        <xdr:cNvSpPr txBox="1"/>
      </xdr:nvSpPr>
      <xdr:spPr>
        <a:xfrm>
          <a:off x="6299835" y="773430"/>
          <a:ext cx="1800000" cy="26456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3175">
          <a:solidFill>
            <a:schemeClr val="bg1">
              <a:lumMod val="9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pt-BR" sz="1100" b="0">
              <a:solidFill>
                <a:schemeClr val="accent5">
                  <a:lumMod val="75000"/>
                </a:schemeClr>
              </a:solidFill>
            </a:rPr>
            <a:t>Gráficos</a:t>
          </a:r>
        </a:p>
      </xdr:txBody>
    </xdr:sp>
    <xdr:clientData/>
  </xdr:twoCellAnchor>
  <xdr:twoCellAnchor editAs="absolute">
    <xdr:from>
      <xdr:col>5</xdr:col>
      <xdr:colOff>876300</xdr:colOff>
      <xdr:row>8</xdr:row>
      <xdr:rowOff>19050</xdr:rowOff>
    </xdr:from>
    <xdr:to>
      <xdr:col>7</xdr:col>
      <xdr:colOff>108360</xdr:colOff>
      <xdr:row>8</xdr:row>
      <xdr:rowOff>283610</xdr:rowOff>
    </xdr:to>
    <xdr:sp macro="" textlink="">
      <xdr:nvSpPr>
        <xdr:cNvPr id="9" name="CaixaDeTexto 8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xmlns="" id="{C19FF75A-BD33-44BC-9F24-66A89EB04F48}"/>
            </a:ext>
          </a:extLst>
        </xdr:cNvPr>
        <xdr:cNvSpPr txBox="1"/>
      </xdr:nvSpPr>
      <xdr:spPr>
        <a:xfrm>
          <a:off x="8161020" y="773430"/>
          <a:ext cx="1800000" cy="26456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3175">
          <a:solidFill>
            <a:schemeClr val="bg1">
              <a:lumMod val="9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pt-BR" sz="1100" b="0">
              <a:solidFill>
                <a:schemeClr val="accent5">
                  <a:lumMod val="75000"/>
                </a:schemeClr>
              </a:solidFill>
            </a:rPr>
            <a:t>Relatório de Impressão</a:t>
          </a:r>
        </a:p>
      </xdr:txBody>
    </xdr:sp>
    <xdr:clientData/>
  </xdr:twoCellAnchor>
  <xdr:twoCellAnchor>
    <xdr:from>
      <xdr:col>1</xdr:col>
      <xdr:colOff>22860</xdr:colOff>
      <xdr:row>8</xdr:row>
      <xdr:rowOff>0</xdr:rowOff>
    </xdr:from>
    <xdr:to>
      <xdr:col>1</xdr:col>
      <xdr:colOff>518160</xdr:colOff>
      <xdr:row>8</xdr:row>
      <xdr:rowOff>297180</xdr:rowOff>
    </xdr:to>
    <xdr:sp macro="" textlink="">
      <xdr:nvSpPr>
        <xdr:cNvPr id="12" name="Seta: para a Direita 1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5D30C258-9EAA-4736-90CB-FCDF935A2A3C}"/>
            </a:ext>
          </a:extLst>
        </xdr:cNvPr>
        <xdr:cNvSpPr/>
      </xdr:nvSpPr>
      <xdr:spPr>
        <a:xfrm flipH="1">
          <a:off x="144780" y="754380"/>
          <a:ext cx="495300" cy="297180"/>
        </a:xfrm>
        <a:prstGeom prst="rightArrow">
          <a:avLst/>
        </a:prstGeom>
        <a:solidFill>
          <a:schemeClr val="accent5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1722120</xdr:colOff>
      <xdr:row>0</xdr:row>
      <xdr:rowOff>0</xdr:rowOff>
    </xdr:from>
    <xdr:ext cx="7520940" cy="571500"/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xmlns="" id="{5A52D148-4BB8-40EE-9C9F-F4889F11A294}"/>
            </a:ext>
          </a:extLst>
        </xdr:cNvPr>
        <xdr:cNvSpPr txBox="1"/>
      </xdr:nvSpPr>
      <xdr:spPr>
        <a:xfrm>
          <a:off x="2583180" y="0"/>
          <a:ext cx="7520940" cy="5715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noAutofit/>
        </a:bodyPr>
        <a:lstStyle/>
        <a:p>
          <a:r>
            <a:rPr lang="pt-BR" sz="2400" b="1">
              <a:solidFill>
                <a:schemeClr val="accent5">
                  <a:lumMod val="75000"/>
                </a:schemeClr>
              </a:solidFill>
            </a:rPr>
            <a:t>Cálculo de Ponto de Equilíbrio | </a:t>
          </a:r>
          <a:r>
            <a:rPr lang="pt-BR" sz="2400" b="1">
              <a:solidFill>
                <a:schemeClr val="accent2"/>
              </a:solidFill>
            </a:rPr>
            <a:t>Resultados Consolidados</a:t>
          </a:r>
        </a:p>
      </xdr:txBody>
    </xdr:sp>
    <xdr:clientData/>
  </xdr:oneCellAnchor>
  <xdr:twoCellAnchor editAs="absolute">
    <xdr:from>
      <xdr:col>1</xdr:col>
      <xdr:colOff>182881</xdr:colOff>
      <xdr:row>0</xdr:row>
      <xdr:rowOff>0</xdr:rowOff>
    </xdr:from>
    <xdr:to>
      <xdr:col>2</xdr:col>
      <xdr:colOff>1394460</xdr:colOff>
      <xdr:row>3</xdr:row>
      <xdr:rowOff>9360</xdr:rowOff>
    </xdr:to>
    <xdr:pic>
      <xdr:nvPicPr>
        <xdr:cNvPr id="3" name="Imagem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D7C4C007-A9BD-4440-8A22-8A2F3F12B9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1" y="0"/>
          <a:ext cx="1950719" cy="55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absolute">
    <xdr:from>
      <xdr:col>1</xdr:col>
      <xdr:colOff>586740</xdr:colOff>
      <xdr:row>8</xdr:row>
      <xdr:rowOff>11430</xdr:rowOff>
    </xdr:from>
    <xdr:to>
      <xdr:col>2</xdr:col>
      <xdr:colOff>1647600</xdr:colOff>
      <xdr:row>8</xdr:row>
      <xdr:rowOff>275990</xdr:rowOff>
    </xdr:to>
    <xdr:sp macro="" textlink="">
      <xdr:nvSpPr>
        <xdr:cNvPr id="4" name="CaixaDeTexto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7B421744-ADE7-47CD-A260-D44765D74DEB}"/>
            </a:ext>
          </a:extLst>
        </xdr:cNvPr>
        <xdr:cNvSpPr txBox="1"/>
      </xdr:nvSpPr>
      <xdr:spPr>
        <a:xfrm>
          <a:off x="708660" y="765810"/>
          <a:ext cx="1800000" cy="26456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3175">
          <a:solidFill>
            <a:schemeClr val="bg1">
              <a:lumMod val="9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pt-BR" sz="1100" b="0">
              <a:solidFill>
                <a:schemeClr val="accent5">
                  <a:lumMod val="75000"/>
                </a:schemeClr>
              </a:solidFill>
            </a:rPr>
            <a:t>Cadastros Gerais</a:t>
          </a:r>
        </a:p>
      </xdr:txBody>
    </xdr:sp>
    <xdr:clientData/>
  </xdr:twoCellAnchor>
  <xdr:twoCellAnchor editAs="absolute">
    <xdr:from>
      <xdr:col>2</xdr:col>
      <xdr:colOff>1712595</xdr:colOff>
      <xdr:row>8</xdr:row>
      <xdr:rowOff>11430</xdr:rowOff>
    </xdr:from>
    <xdr:to>
      <xdr:col>3</xdr:col>
      <xdr:colOff>1737135</xdr:colOff>
      <xdr:row>8</xdr:row>
      <xdr:rowOff>275990</xdr:rowOff>
    </xdr:to>
    <xdr:sp macro="" textlink="">
      <xdr:nvSpPr>
        <xdr:cNvPr id="5" name="CaixaDeTexto 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9FA49543-D451-4E80-9B79-21AFDF7496A1}"/>
            </a:ext>
          </a:extLst>
        </xdr:cNvPr>
        <xdr:cNvSpPr txBox="1"/>
      </xdr:nvSpPr>
      <xdr:spPr>
        <a:xfrm>
          <a:off x="2573655" y="765810"/>
          <a:ext cx="1800000" cy="26456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3175">
          <a:solidFill>
            <a:schemeClr val="bg1">
              <a:lumMod val="9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pt-BR" sz="1100" b="0">
              <a:solidFill>
                <a:schemeClr val="accent5">
                  <a:lumMod val="75000"/>
                </a:schemeClr>
              </a:solidFill>
            </a:rPr>
            <a:t>Ponto de Equilíbrio</a:t>
          </a:r>
        </a:p>
      </xdr:txBody>
    </xdr:sp>
    <xdr:clientData/>
  </xdr:twoCellAnchor>
  <xdr:twoCellAnchor editAs="absolute">
    <xdr:from>
      <xdr:col>3</xdr:col>
      <xdr:colOff>1802130</xdr:colOff>
      <xdr:row>8</xdr:row>
      <xdr:rowOff>11430</xdr:rowOff>
    </xdr:from>
    <xdr:to>
      <xdr:col>4</xdr:col>
      <xdr:colOff>1765710</xdr:colOff>
      <xdr:row>8</xdr:row>
      <xdr:rowOff>275990</xdr:rowOff>
    </xdr:to>
    <xdr:sp macro="" textlink="">
      <xdr:nvSpPr>
        <xdr:cNvPr id="6" name="CaixaDeTexto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5B4F0A69-B810-4A93-974F-D67AF76B0A7C}"/>
            </a:ext>
          </a:extLst>
        </xdr:cNvPr>
        <xdr:cNvSpPr txBox="1"/>
      </xdr:nvSpPr>
      <xdr:spPr>
        <a:xfrm>
          <a:off x="4438650" y="765810"/>
          <a:ext cx="1800000" cy="26456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3175">
          <a:solidFill>
            <a:schemeClr val="bg1">
              <a:lumMod val="9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pt-BR" sz="1100" b="0">
              <a:solidFill>
                <a:schemeClr val="accent5">
                  <a:lumMod val="75000"/>
                </a:schemeClr>
              </a:solidFill>
            </a:rPr>
            <a:t>Análise da Concorrência</a:t>
          </a:r>
        </a:p>
      </xdr:txBody>
    </xdr:sp>
    <xdr:clientData/>
  </xdr:twoCellAnchor>
  <xdr:twoCellAnchor editAs="absolute">
    <xdr:from>
      <xdr:col>4</xdr:col>
      <xdr:colOff>1830705</xdr:colOff>
      <xdr:row>8</xdr:row>
      <xdr:rowOff>11430</xdr:rowOff>
    </xdr:from>
    <xdr:to>
      <xdr:col>7</xdr:col>
      <xdr:colOff>521745</xdr:colOff>
      <xdr:row>8</xdr:row>
      <xdr:rowOff>275990</xdr:rowOff>
    </xdr:to>
    <xdr:sp macro="" textlink="">
      <xdr:nvSpPr>
        <xdr:cNvPr id="8" name="CaixaDeTexto 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D64131A9-51A5-4768-B3D5-4E782A03EFBF}"/>
            </a:ext>
          </a:extLst>
        </xdr:cNvPr>
        <xdr:cNvSpPr txBox="1"/>
      </xdr:nvSpPr>
      <xdr:spPr>
        <a:xfrm>
          <a:off x="6303645" y="765810"/>
          <a:ext cx="1800000" cy="26456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3175">
          <a:solidFill>
            <a:schemeClr val="bg1">
              <a:lumMod val="9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pt-BR" sz="1100" b="0">
              <a:solidFill>
                <a:schemeClr val="accent5">
                  <a:lumMod val="75000"/>
                </a:schemeClr>
              </a:solidFill>
            </a:rPr>
            <a:t>Gráficos</a:t>
          </a:r>
        </a:p>
      </xdr:txBody>
    </xdr:sp>
    <xdr:clientData/>
  </xdr:twoCellAnchor>
  <xdr:twoCellAnchor editAs="absolute">
    <xdr:from>
      <xdr:col>7</xdr:col>
      <xdr:colOff>586740</xdr:colOff>
      <xdr:row>8</xdr:row>
      <xdr:rowOff>11430</xdr:rowOff>
    </xdr:from>
    <xdr:to>
      <xdr:col>7</xdr:col>
      <xdr:colOff>2386740</xdr:colOff>
      <xdr:row>8</xdr:row>
      <xdr:rowOff>275990</xdr:rowOff>
    </xdr:to>
    <xdr:sp macro="" textlink="">
      <xdr:nvSpPr>
        <xdr:cNvPr id="9" name="CaixaDeTexto 8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xmlns="" id="{ECF2E8D8-3C97-4B5C-8ED8-65515931B9C5}"/>
            </a:ext>
          </a:extLst>
        </xdr:cNvPr>
        <xdr:cNvSpPr txBox="1"/>
      </xdr:nvSpPr>
      <xdr:spPr>
        <a:xfrm>
          <a:off x="8168640" y="765810"/>
          <a:ext cx="1800000" cy="26456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3175">
          <a:solidFill>
            <a:schemeClr val="bg1">
              <a:lumMod val="9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pt-BR" sz="1100" b="0">
              <a:solidFill>
                <a:schemeClr val="accent5">
                  <a:lumMod val="75000"/>
                </a:schemeClr>
              </a:solidFill>
            </a:rPr>
            <a:t>Relatório de Impressão</a:t>
          </a:r>
        </a:p>
      </xdr:txBody>
    </xdr:sp>
    <xdr:clientData/>
  </xdr:twoCellAnchor>
  <xdr:twoCellAnchor>
    <xdr:from>
      <xdr:col>1</xdr:col>
      <xdr:colOff>22860</xdr:colOff>
      <xdr:row>8</xdr:row>
      <xdr:rowOff>0</xdr:rowOff>
    </xdr:from>
    <xdr:to>
      <xdr:col>1</xdr:col>
      <xdr:colOff>518160</xdr:colOff>
      <xdr:row>8</xdr:row>
      <xdr:rowOff>297180</xdr:rowOff>
    </xdr:to>
    <xdr:sp macro="" textlink="">
      <xdr:nvSpPr>
        <xdr:cNvPr id="12" name="Seta: para a Direita 1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77923763-9100-42AF-AD0D-BC434803AC92}"/>
            </a:ext>
          </a:extLst>
        </xdr:cNvPr>
        <xdr:cNvSpPr/>
      </xdr:nvSpPr>
      <xdr:spPr>
        <a:xfrm flipH="1">
          <a:off x="144780" y="754380"/>
          <a:ext cx="495300" cy="297180"/>
        </a:xfrm>
        <a:prstGeom prst="rightArrow">
          <a:avLst/>
        </a:prstGeom>
        <a:solidFill>
          <a:schemeClr val="accent5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1722120</xdr:colOff>
      <xdr:row>0</xdr:row>
      <xdr:rowOff>0</xdr:rowOff>
    </xdr:from>
    <xdr:ext cx="6141720" cy="571500"/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xmlns="" id="{CC27A07D-BF87-4073-9FBB-9BA839F2720B}"/>
            </a:ext>
          </a:extLst>
        </xdr:cNvPr>
        <xdr:cNvSpPr txBox="1"/>
      </xdr:nvSpPr>
      <xdr:spPr>
        <a:xfrm>
          <a:off x="2583180" y="0"/>
          <a:ext cx="6141720" cy="5715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noAutofit/>
        </a:bodyPr>
        <a:lstStyle/>
        <a:p>
          <a:r>
            <a:rPr lang="pt-BR" sz="2400" b="1">
              <a:solidFill>
                <a:schemeClr val="accent5">
                  <a:lumMod val="75000"/>
                </a:schemeClr>
              </a:solidFill>
            </a:rPr>
            <a:t>Cálculo de Ponto de Equilíbrio | </a:t>
          </a:r>
          <a:r>
            <a:rPr lang="pt-BR" sz="2400" b="1">
              <a:solidFill>
                <a:schemeClr val="accent2"/>
              </a:solidFill>
            </a:rPr>
            <a:t>Gráficos</a:t>
          </a:r>
        </a:p>
      </xdr:txBody>
    </xdr:sp>
    <xdr:clientData/>
  </xdr:oneCellAnchor>
  <xdr:twoCellAnchor editAs="absolute">
    <xdr:from>
      <xdr:col>1</xdr:col>
      <xdr:colOff>182881</xdr:colOff>
      <xdr:row>0</xdr:row>
      <xdr:rowOff>0</xdr:rowOff>
    </xdr:from>
    <xdr:to>
      <xdr:col>2</xdr:col>
      <xdr:colOff>1394460</xdr:colOff>
      <xdr:row>3</xdr:row>
      <xdr:rowOff>9360</xdr:rowOff>
    </xdr:to>
    <xdr:pic>
      <xdr:nvPicPr>
        <xdr:cNvPr id="3" name="Imagem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4122EE23-2A2C-460A-A603-DFA7965516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1" y="0"/>
          <a:ext cx="1950719" cy="55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absolute">
    <xdr:from>
      <xdr:col>1</xdr:col>
      <xdr:colOff>586740</xdr:colOff>
      <xdr:row>8</xdr:row>
      <xdr:rowOff>15240</xdr:rowOff>
    </xdr:from>
    <xdr:to>
      <xdr:col>2</xdr:col>
      <xdr:colOff>1647600</xdr:colOff>
      <xdr:row>8</xdr:row>
      <xdr:rowOff>279800</xdr:rowOff>
    </xdr:to>
    <xdr:sp macro="" textlink="">
      <xdr:nvSpPr>
        <xdr:cNvPr id="4" name="CaixaDeTexto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116FA567-A1C6-48DF-B00F-1E0AD8927A73}"/>
            </a:ext>
          </a:extLst>
        </xdr:cNvPr>
        <xdr:cNvSpPr txBox="1"/>
      </xdr:nvSpPr>
      <xdr:spPr>
        <a:xfrm>
          <a:off x="708660" y="769620"/>
          <a:ext cx="1800000" cy="26456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3175">
          <a:solidFill>
            <a:schemeClr val="bg1">
              <a:lumMod val="9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pt-BR" sz="1100" b="0">
              <a:solidFill>
                <a:schemeClr val="accent5">
                  <a:lumMod val="75000"/>
                </a:schemeClr>
              </a:solidFill>
            </a:rPr>
            <a:t>Cadastros Gerais</a:t>
          </a:r>
        </a:p>
      </xdr:txBody>
    </xdr:sp>
    <xdr:clientData/>
  </xdr:twoCellAnchor>
  <xdr:twoCellAnchor editAs="absolute">
    <xdr:from>
      <xdr:col>2</xdr:col>
      <xdr:colOff>1714500</xdr:colOff>
      <xdr:row>8</xdr:row>
      <xdr:rowOff>15240</xdr:rowOff>
    </xdr:from>
    <xdr:to>
      <xdr:col>3</xdr:col>
      <xdr:colOff>1739040</xdr:colOff>
      <xdr:row>8</xdr:row>
      <xdr:rowOff>279800</xdr:rowOff>
    </xdr:to>
    <xdr:sp macro="" textlink="">
      <xdr:nvSpPr>
        <xdr:cNvPr id="5" name="CaixaDeTexto 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3B20AD6C-323F-48E2-BEA4-4C1FEAB11915}"/>
            </a:ext>
          </a:extLst>
        </xdr:cNvPr>
        <xdr:cNvSpPr txBox="1"/>
      </xdr:nvSpPr>
      <xdr:spPr>
        <a:xfrm>
          <a:off x="2575560" y="769620"/>
          <a:ext cx="1800000" cy="26456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3175">
          <a:solidFill>
            <a:schemeClr val="bg1">
              <a:lumMod val="9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pt-BR" sz="1100" b="0">
              <a:solidFill>
                <a:schemeClr val="accent5">
                  <a:lumMod val="75000"/>
                </a:schemeClr>
              </a:solidFill>
            </a:rPr>
            <a:t>Ponto de Equilíbrio</a:t>
          </a:r>
        </a:p>
      </xdr:txBody>
    </xdr:sp>
    <xdr:clientData/>
  </xdr:twoCellAnchor>
  <xdr:twoCellAnchor editAs="absolute">
    <xdr:from>
      <xdr:col>3</xdr:col>
      <xdr:colOff>1805940</xdr:colOff>
      <xdr:row>8</xdr:row>
      <xdr:rowOff>15240</xdr:rowOff>
    </xdr:from>
    <xdr:to>
      <xdr:col>4</xdr:col>
      <xdr:colOff>1769520</xdr:colOff>
      <xdr:row>8</xdr:row>
      <xdr:rowOff>279800</xdr:rowOff>
    </xdr:to>
    <xdr:sp macro="" textlink="">
      <xdr:nvSpPr>
        <xdr:cNvPr id="6" name="CaixaDeTexto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964E313B-BBFB-47C6-AD43-D57B53F5F4C5}"/>
            </a:ext>
          </a:extLst>
        </xdr:cNvPr>
        <xdr:cNvSpPr txBox="1"/>
      </xdr:nvSpPr>
      <xdr:spPr>
        <a:xfrm>
          <a:off x="4442460" y="769620"/>
          <a:ext cx="1800000" cy="26456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3175">
          <a:solidFill>
            <a:schemeClr val="bg1">
              <a:lumMod val="9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pt-BR" sz="1100" b="0">
              <a:solidFill>
                <a:schemeClr val="accent5">
                  <a:lumMod val="75000"/>
                </a:schemeClr>
              </a:solidFill>
            </a:rPr>
            <a:t>Análise da Concorrência</a:t>
          </a:r>
        </a:p>
      </xdr:txBody>
    </xdr:sp>
    <xdr:clientData/>
  </xdr:twoCellAnchor>
  <xdr:twoCellAnchor editAs="absolute">
    <xdr:from>
      <xdr:col>4</xdr:col>
      <xdr:colOff>1836420</xdr:colOff>
      <xdr:row>8</xdr:row>
      <xdr:rowOff>15240</xdr:rowOff>
    </xdr:from>
    <xdr:to>
      <xdr:col>7</xdr:col>
      <xdr:colOff>527460</xdr:colOff>
      <xdr:row>8</xdr:row>
      <xdr:rowOff>279800</xdr:rowOff>
    </xdr:to>
    <xdr:sp macro="" textlink="">
      <xdr:nvSpPr>
        <xdr:cNvPr id="7" name="CaixaDeTexto 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53C5EC61-801E-424C-A389-7F90217637A8}"/>
            </a:ext>
          </a:extLst>
        </xdr:cNvPr>
        <xdr:cNvSpPr txBox="1"/>
      </xdr:nvSpPr>
      <xdr:spPr>
        <a:xfrm>
          <a:off x="6309360" y="769620"/>
          <a:ext cx="1800000" cy="26456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3175">
          <a:solidFill>
            <a:schemeClr val="bg1">
              <a:lumMod val="9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pt-BR" sz="1100" b="0">
              <a:solidFill>
                <a:schemeClr val="accent5">
                  <a:lumMod val="75000"/>
                </a:schemeClr>
              </a:solidFill>
            </a:rPr>
            <a:t>Resultados Consolidados</a:t>
          </a:r>
        </a:p>
      </xdr:txBody>
    </xdr:sp>
    <xdr:clientData/>
  </xdr:twoCellAnchor>
  <xdr:twoCellAnchor editAs="absolute">
    <xdr:from>
      <xdr:col>7</xdr:col>
      <xdr:colOff>594360</xdr:colOff>
      <xdr:row>8</xdr:row>
      <xdr:rowOff>15240</xdr:rowOff>
    </xdr:from>
    <xdr:to>
      <xdr:col>7</xdr:col>
      <xdr:colOff>2394360</xdr:colOff>
      <xdr:row>8</xdr:row>
      <xdr:rowOff>279800</xdr:rowOff>
    </xdr:to>
    <xdr:sp macro="" textlink="">
      <xdr:nvSpPr>
        <xdr:cNvPr id="9" name="CaixaDeTexto 8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xmlns="" id="{ECF53558-FD9E-4516-B1BB-A0FA2DDAA676}"/>
            </a:ext>
          </a:extLst>
        </xdr:cNvPr>
        <xdr:cNvSpPr txBox="1"/>
      </xdr:nvSpPr>
      <xdr:spPr>
        <a:xfrm>
          <a:off x="8176260" y="769620"/>
          <a:ext cx="1800000" cy="26456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3175">
          <a:solidFill>
            <a:schemeClr val="bg1">
              <a:lumMod val="9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pt-BR" sz="1100" b="0">
              <a:solidFill>
                <a:schemeClr val="accent5">
                  <a:lumMod val="75000"/>
                </a:schemeClr>
              </a:solidFill>
            </a:rPr>
            <a:t>Relatório de Impressão</a:t>
          </a:r>
        </a:p>
      </xdr:txBody>
    </xdr:sp>
    <xdr:clientData/>
  </xdr:twoCellAnchor>
  <xdr:twoCellAnchor>
    <xdr:from>
      <xdr:col>1</xdr:col>
      <xdr:colOff>7620</xdr:colOff>
      <xdr:row>10</xdr:row>
      <xdr:rowOff>64770</xdr:rowOff>
    </xdr:from>
    <xdr:to>
      <xdr:col>4</xdr:col>
      <xdr:colOff>1056420</xdr:colOff>
      <xdr:row>20</xdr:row>
      <xdr:rowOff>205470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xmlns="" id="{29C14B4E-82E0-4FDD-855D-00289392D72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7620</xdr:colOff>
      <xdr:row>24</xdr:row>
      <xdr:rowOff>57150</xdr:rowOff>
    </xdr:from>
    <xdr:to>
      <xdr:col>4</xdr:col>
      <xdr:colOff>1056420</xdr:colOff>
      <xdr:row>35</xdr:row>
      <xdr:rowOff>174990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xmlns="" id="{3CD6AA3D-F0A9-4F04-ADB4-AF7E803293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7620</xdr:colOff>
      <xdr:row>39</xdr:row>
      <xdr:rowOff>148590</xdr:rowOff>
    </xdr:from>
    <xdr:to>
      <xdr:col>4</xdr:col>
      <xdr:colOff>1056420</xdr:colOff>
      <xdr:row>51</xdr:row>
      <xdr:rowOff>114030</xdr:rowOff>
    </xdr:to>
    <xdr:graphicFrame macro="">
      <xdr:nvGraphicFramePr>
        <xdr:cNvPr id="14" name="Gráfico 13">
          <a:extLst>
            <a:ext uri="{FF2B5EF4-FFF2-40B4-BE49-F238E27FC236}">
              <a16:creationId xmlns:a16="http://schemas.microsoft.com/office/drawing/2014/main" xmlns="" id="{4A9D7061-C934-46B6-AE2B-D63523F769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7620</xdr:colOff>
      <xdr:row>55</xdr:row>
      <xdr:rowOff>72390</xdr:rowOff>
    </xdr:from>
    <xdr:to>
      <xdr:col>4</xdr:col>
      <xdr:colOff>1056420</xdr:colOff>
      <xdr:row>67</xdr:row>
      <xdr:rowOff>37830</xdr:rowOff>
    </xdr:to>
    <xdr:graphicFrame macro="">
      <xdr:nvGraphicFramePr>
        <xdr:cNvPr id="15" name="Gráfico 14">
          <a:extLst>
            <a:ext uri="{FF2B5EF4-FFF2-40B4-BE49-F238E27FC236}">
              <a16:creationId xmlns:a16="http://schemas.microsoft.com/office/drawing/2014/main" xmlns="" id="{35C24D4E-3E92-40B2-9900-B90D3FDC9E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</xdr:col>
      <xdr:colOff>7620</xdr:colOff>
      <xdr:row>71</xdr:row>
      <xdr:rowOff>99066</xdr:rowOff>
    </xdr:from>
    <xdr:to>
      <xdr:col>4</xdr:col>
      <xdr:colOff>1056420</xdr:colOff>
      <xdr:row>83</xdr:row>
      <xdr:rowOff>64506</xdr:rowOff>
    </xdr:to>
    <xdr:graphicFrame macro="">
      <xdr:nvGraphicFramePr>
        <xdr:cNvPr id="16" name="Gráfico 15">
          <a:extLst>
            <a:ext uri="{FF2B5EF4-FFF2-40B4-BE49-F238E27FC236}">
              <a16:creationId xmlns:a16="http://schemas.microsoft.com/office/drawing/2014/main" xmlns="" id="{45000E4C-D3F6-4873-B8AE-6A81764589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</xdr:col>
      <xdr:colOff>7620</xdr:colOff>
      <xdr:row>87</xdr:row>
      <xdr:rowOff>118110</xdr:rowOff>
    </xdr:from>
    <xdr:to>
      <xdr:col>4</xdr:col>
      <xdr:colOff>1056420</xdr:colOff>
      <xdr:row>99</xdr:row>
      <xdr:rowOff>83550</xdr:rowOff>
    </xdr:to>
    <xdr:graphicFrame macro="">
      <xdr:nvGraphicFramePr>
        <xdr:cNvPr id="17" name="Gráfico 16">
          <a:extLst>
            <a:ext uri="{FF2B5EF4-FFF2-40B4-BE49-F238E27FC236}">
              <a16:creationId xmlns:a16="http://schemas.microsoft.com/office/drawing/2014/main" xmlns="" id="{E5E628BA-9FEA-4270-824B-A2875B50E7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</xdr:col>
      <xdr:colOff>30480</xdr:colOff>
      <xdr:row>8</xdr:row>
      <xdr:rowOff>0</xdr:rowOff>
    </xdr:from>
    <xdr:to>
      <xdr:col>1</xdr:col>
      <xdr:colOff>525780</xdr:colOff>
      <xdr:row>8</xdr:row>
      <xdr:rowOff>297180</xdr:rowOff>
    </xdr:to>
    <xdr:sp macro="" textlink="">
      <xdr:nvSpPr>
        <xdr:cNvPr id="18" name="Seta: para a Direita 1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AF39AF39-ADB8-466B-AE83-E8A0BECDEB7F}"/>
            </a:ext>
          </a:extLst>
        </xdr:cNvPr>
        <xdr:cNvSpPr/>
      </xdr:nvSpPr>
      <xdr:spPr>
        <a:xfrm flipH="1">
          <a:off x="152400" y="754380"/>
          <a:ext cx="495300" cy="297180"/>
        </a:xfrm>
        <a:prstGeom prst="rightArrow">
          <a:avLst/>
        </a:prstGeom>
        <a:solidFill>
          <a:schemeClr val="accent5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1714500</xdr:colOff>
      <xdr:row>0</xdr:row>
      <xdr:rowOff>0</xdr:rowOff>
    </xdr:from>
    <xdr:ext cx="7764780" cy="571500"/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xmlns="" id="{F3CD3BF3-9385-4349-9D8F-50DB25C60D44}"/>
            </a:ext>
          </a:extLst>
        </xdr:cNvPr>
        <xdr:cNvSpPr txBox="1"/>
      </xdr:nvSpPr>
      <xdr:spPr>
        <a:xfrm>
          <a:off x="2575560" y="0"/>
          <a:ext cx="7764780" cy="5715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noAutofit/>
        </a:bodyPr>
        <a:lstStyle/>
        <a:p>
          <a:r>
            <a:rPr lang="pt-BR" sz="2400" b="1">
              <a:solidFill>
                <a:schemeClr val="accent5">
                  <a:lumMod val="75000"/>
                </a:schemeClr>
              </a:solidFill>
            </a:rPr>
            <a:t>Cálculo de Ponto de Equilíbrio | </a:t>
          </a:r>
          <a:r>
            <a:rPr lang="pt-BR" sz="2400" b="1">
              <a:solidFill>
                <a:schemeClr val="accent2"/>
              </a:solidFill>
            </a:rPr>
            <a:t>Relatório de Impressão</a:t>
          </a:r>
        </a:p>
      </xdr:txBody>
    </xdr:sp>
    <xdr:clientData/>
  </xdr:oneCellAnchor>
  <xdr:twoCellAnchor editAs="absolute">
    <xdr:from>
      <xdr:col>1</xdr:col>
      <xdr:colOff>190501</xdr:colOff>
      <xdr:row>0</xdr:row>
      <xdr:rowOff>0</xdr:rowOff>
    </xdr:from>
    <xdr:to>
      <xdr:col>2</xdr:col>
      <xdr:colOff>1402080</xdr:colOff>
      <xdr:row>3</xdr:row>
      <xdr:rowOff>9360</xdr:rowOff>
    </xdr:to>
    <xdr:pic>
      <xdr:nvPicPr>
        <xdr:cNvPr id="3" name="Imagem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A4D5F00D-903F-4455-A665-7B2231728C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2421" y="0"/>
          <a:ext cx="1950719" cy="55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absolute">
    <xdr:from>
      <xdr:col>1</xdr:col>
      <xdr:colOff>579120</xdr:colOff>
      <xdr:row>8</xdr:row>
      <xdr:rowOff>11430</xdr:rowOff>
    </xdr:from>
    <xdr:to>
      <xdr:col>2</xdr:col>
      <xdr:colOff>1639980</xdr:colOff>
      <xdr:row>8</xdr:row>
      <xdr:rowOff>275990</xdr:rowOff>
    </xdr:to>
    <xdr:sp macro="" textlink="">
      <xdr:nvSpPr>
        <xdr:cNvPr id="4" name="CaixaDeTexto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26ABB875-6216-42EA-96E6-EDD976C56801}"/>
            </a:ext>
          </a:extLst>
        </xdr:cNvPr>
        <xdr:cNvSpPr txBox="1"/>
      </xdr:nvSpPr>
      <xdr:spPr>
        <a:xfrm>
          <a:off x="701040" y="765810"/>
          <a:ext cx="1800000" cy="26456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3175">
          <a:solidFill>
            <a:schemeClr val="bg1">
              <a:lumMod val="9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pt-BR" sz="1100" b="0">
              <a:solidFill>
                <a:schemeClr val="accent5">
                  <a:lumMod val="75000"/>
                </a:schemeClr>
              </a:solidFill>
            </a:rPr>
            <a:t>Cadastros Gerais</a:t>
          </a:r>
        </a:p>
      </xdr:txBody>
    </xdr:sp>
    <xdr:clientData fPrintsWithSheet="0"/>
  </xdr:twoCellAnchor>
  <xdr:twoCellAnchor editAs="absolute">
    <xdr:from>
      <xdr:col>2</xdr:col>
      <xdr:colOff>1708785</xdr:colOff>
      <xdr:row>8</xdr:row>
      <xdr:rowOff>11430</xdr:rowOff>
    </xdr:from>
    <xdr:to>
      <xdr:col>3</xdr:col>
      <xdr:colOff>1733325</xdr:colOff>
      <xdr:row>8</xdr:row>
      <xdr:rowOff>275990</xdr:rowOff>
    </xdr:to>
    <xdr:sp macro="" textlink="">
      <xdr:nvSpPr>
        <xdr:cNvPr id="5" name="CaixaDeTexto 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DE99CFD4-C44C-4564-B65E-BE1772DF0C23}"/>
            </a:ext>
          </a:extLst>
        </xdr:cNvPr>
        <xdr:cNvSpPr txBox="1"/>
      </xdr:nvSpPr>
      <xdr:spPr>
        <a:xfrm>
          <a:off x="2569845" y="765810"/>
          <a:ext cx="1800000" cy="26456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3175">
          <a:solidFill>
            <a:schemeClr val="bg1">
              <a:lumMod val="9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pt-BR" sz="1100" b="0">
              <a:solidFill>
                <a:schemeClr val="accent5">
                  <a:lumMod val="75000"/>
                </a:schemeClr>
              </a:solidFill>
            </a:rPr>
            <a:t>Ponto de Equilíbrio</a:t>
          </a:r>
        </a:p>
      </xdr:txBody>
    </xdr:sp>
    <xdr:clientData fPrintsWithSheet="0"/>
  </xdr:twoCellAnchor>
  <xdr:twoCellAnchor editAs="absolute">
    <xdr:from>
      <xdr:col>3</xdr:col>
      <xdr:colOff>1802130</xdr:colOff>
      <xdr:row>8</xdr:row>
      <xdr:rowOff>11430</xdr:rowOff>
    </xdr:from>
    <xdr:to>
      <xdr:col>4</xdr:col>
      <xdr:colOff>1765710</xdr:colOff>
      <xdr:row>8</xdr:row>
      <xdr:rowOff>275990</xdr:rowOff>
    </xdr:to>
    <xdr:sp macro="" textlink="">
      <xdr:nvSpPr>
        <xdr:cNvPr id="6" name="CaixaDeTexto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5F1D39E6-A408-45C8-AFD3-BC64694E8838}"/>
            </a:ext>
          </a:extLst>
        </xdr:cNvPr>
        <xdr:cNvSpPr txBox="1"/>
      </xdr:nvSpPr>
      <xdr:spPr>
        <a:xfrm>
          <a:off x="4438650" y="765810"/>
          <a:ext cx="1800000" cy="26456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3175">
          <a:solidFill>
            <a:schemeClr val="bg1">
              <a:lumMod val="9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pt-BR" sz="1100" b="0">
              <a:solidFill>
                <a:schemeClr val="accent5">
                  <a:lumMod val="75000"/>
                </a:schemeClr>
              </a:solidFill>
            </a:rPr>
            <a:t>Análise da Concorrência</a:t>
          </a:r>
        </a:p>
      </xdr:txBody>
    </xdr:sp>
    <xdr:clientData fPrintsWithSheet="0"/>
  </xdr:twoCellAnchor>
  <xdr:twoCellAnchor editAs="absolute">
    <xdr:from>
      <xdr:col>4</xdr:col>
      <xdr:colOff>1834515</xdr:colOff>
      <xdr:row>8</xdr:row>
      <xdr:rowOff>11430</xdr:rowOff>
    </xdr:from>
    <xdr:to>
      <xdr:col>7</xdr:col>
      <xdr:colOff>525555</xdr:colOff>
      <xdr:row>8</xdr:row>
      <xdr:rowOff>275990</xdr:rowOff>
    </xdr:to>
    <xdr:sp macro="" textlink="">
      <xdr:nvSpPr>
        <xdr:cNvPr id="7" name="CaixaDeTexto 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E41DEAEB-CFC0-4DED-A52A-8F25E9A937AB}"/>
            </a:ext>
          </a:extLst>
        </xdr:cNvPr>
        <xdr:cNvSpPr txBox="1"/>
      </xdr:nvSpPr>
      <xdr:spPr>
        <a:xfrm>
          <a:off x="6307455" y="765810"/>
          <a:ext cx="1800000" cy="26456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3175">
          <a:solidFill>
            <a:schemeClr val="bg1">
              <a:lumMod val="9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pt-BR" sz="1100" b="0">
              <a:solidFill>
                <a:schemeClr val="accent5">
                  <a:lumMod val="75000"/>
                </a:schemeClr>
              </a:solidFill>
            </a:rPr>
            <a:t>Resultados Consolidados</a:t>
          </a:r>
        </a:p>
      </xdr:txBody>
    </xdr:sp>
    <xdr:clientData fPrintsWithSheet="0"/>
  </xdr:twoCellAnchor>
  <xdr:twoCellAnchor editAs="absolute">
    <xdr:from>
      <xdr:col>7</xdr:col>
      <xdr:colOff>594360</xdr:colOff>
      <xdr:row>8</xdr:row>
      <xdr:rowOff>11430</xdr:rowOff>
    </xdr:from>
    <xdr:to>
      <xdr:col>7</xdr:col>
      <xdr:colOff>2394360</xdr:colOff>
      <xdr:row>8</xdr:row>
      <xdr:rowOff>275990</xdr:rowOff>
    </xdr:to>
    <xdr:sp macro="" textlink="">
      <xdr:nvSpPr>
        <xdr:cNvPr id="8" name="CaixaDeTexto 7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xmlns="" id="{B6753AE9-1C5F-4C41-9170-880AB2440937}"/>
            </a:ext>
          </a:extLst>
        </xdr:cNvPr>
        <xdr:cNvSpPr txBox="1"/>
      </xdr:nvSpPr>
      <xdr:spPr>
        <a:xfrm>
          <a:off x="8176260" y="765810"/>
          <a:ext cx="1800000" cy="26456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3175">
          <a:solidFill>
            <a:schemeClr val="bg1">
              <a:lumMod val="9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pt-BR" sz="1100" b="0">
              <a:solidFill>
                <a:schemeClr val="accent5">
                  <a:lumMod val="75000"/>
                </a:schemeClr>
              </a:solidFill>
            </a:rPr>
            <a:t>Gráficos</a:t>
          </a:r>
        </a:p>
      </xdr:txBody>
    </xdr:sp>
    <xdr:clientData fPrint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22860</xdr:rowOff>
        </xdr:from>
        <xdr:to>
          <xdr:col>3</xdr:col>
          <xdr:colOff>1501140</xdr:colOff>
          <xdr:row>30</xdr:row>
          <xdr:rowOff>91440</xdr:rowOff>
        </xdr:to>
        <xdr:pic>
          <xdr:nvPicPr>
            <xdr:cNvPr id="13" name="Imagem 12">
              <a:extLst>
                <a:ext uri="{FF2B5EF4-FFF2-40B4-BE49-F238E27FC236}">
                  <a16:creationId xmlns:a16="http://schemas.microsoft.com/office/drawing/2014/main" xmlns="" id="{0441F771-3374-4DF1-A382-F781B182139E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PE!$B$10:$C$23" spid="_x0000_s31015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121920" y="1958340"/>
              <a:ext cx="4015740" cy="317754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1630680</xdr:colOff>
          <xdr:row>13</xdr:row>
          <xdr:rowOff>15240</xdr:rowOff>
        </xdr:from>
        <xdr:to>
          <xdr:col>7</xdr:col>
          <xdr:colOff>701040</xdr:colOff>
          <xdr:row>30</xdr:row>
          <xdr:rowOff>83820</xdr:rowOff>
        </xdr:to>
        <xdr:pic>
          <xdr:nvPicPr>
            <xdr:cNvPr id="15" name="Imagem 14">
              <a:extLst>
                <a:ext uri="{FF2B5EF4-FFF2-40B4-BE49-F238E27FC236}">
                  <a16:creationId xmlns:a16="http://schemas.microsoft.com/office/drawing/2014/main" xmlns="" id="{3B305F2D-E2F7-45A8-95DD-E450AFA8875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PE!$E$10:$F$23" spid="_x0000_s31016"/>
                </a:ext>
              </a:extLst>
            </xdr:cNvPicPr>
          </xdr:nvPicPr>
          <xdr:blipFill>
            <a:blip xmlns:r="http://schemas.openxmlformats.org/officeDocument/2006/relationships" r:embed="rId9"/>
            <a:srcRect/>
            <a:stretch>
              <a:fillRect/>
            </a:stretch>
          </xdr:blipFill>
          <xdr:spPr bwMode="auto">
            <a:xfrm>
              <a:off x="4267200" y="1950720"/>
              <a:ext cx="4015740" cy="317754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32</xdr:row>
          <xdr:rowOff>38100</xdr:rowOff>
        </xdr:from>
        <xdr:to>
          <xdr:col>5</xdr:col>
          <xdr:colOff>0</xdr:colOff>
          <xdr:row>40</xdr:row>
          <xdr:rowOff>30480</xdr:rowOff>
        </xdr:to>
        <xdr:pic>
          <xdr:nvPicPr>
            <xdr:cNvPr id="16" name="Imagem 15">
              <a:extLst>
                <a:ext uri="{FF2B5EF4-FFF2-40B4-BE49-F238E27FC236}">
                  <a16:creationId xmlns:a16="http://schemas.microsoft.com/office/drawing/2014/main" xmlns="" id="{34450B4E-A6A8-4E1F-B48D-F11FDCCC862C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RC'!$B$10:$E$15" spid="_x0000_s31017"/>
                </a:ext>
              </a:extLst>
            </xdr:cNvPicPr>
          </xdr:nvPicPr>
          <xdr:blipFill>
            <a:blip xmlns:r="http://schemas.openxmlformats.org/officeDocument/2006/relationships" r:embed="rId10"/>
            <a:srcRect/>
            <a:stretch>
              <a:fillRect/>
            </a:stretch>
          </xdr:blipFill>
          <xdr:spPr bwMode="auto">
            <a:xfrm>
              <a:off x="121920" y="5448300"/>
              <a:ext cx="7147560" cy="145542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41</xdr:row>
          <xdr:rowOff>0</xdr:rowOff>
        </xdr:from>
        <xdr:to>
          <xdr:col>4</xdr:col>
          <xdr:colOff>1249680</xdr:colOff>
          <xdr:row>50</xdr:row>
          <xdr:rowOff>15240</xdr:rowOff>
        </xdr:to>
        <xdr:pic>
          <xdr:nvPicPr>
            <xdr:cNvPr id="17" name="Imagem 16">
              <a:extLst>
                <a:ext uri="{FF2B5EF4-FFF2-40B4-BE49-F238E27FC236}">
                  <a16:creationId xmlns:a16="http://schemas.microsoft.com/office/drawing/2014/main" xmlns="" id="{AD88A8AD-8B52-4BC3-838E-5BEB389C788A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RC'!$G$10:$J$16" spid="_x0000_s31018"/>
                </a:ext>
              </a:extLst>
            </xdr:cNvPicPr>
          </xdr:nvPicPr>
          <xdr:blipFill>
            <a:blip xmlns:r="http://schemas.openxmlformats.org/officeDocument/2006/relationships" r:embed="rId11"/>
            <a:srcRect/>
            <a:stretch>
              <a:fillRect/>
            </a:stretch>
          </xdr:blipFill>
          <xdr:spPr bwMode="auto">
            <a:xfrm>
              <a:off x="121920" y="7056120"/>
              <a:ext cx="5600700" cy="166116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51</xdr:row>
          <xdr:rowOff>0</xdr:rowOff>
        </xdr:from>
        <xdr:to>
          <xdr:col>8</xdr:col>
          <xdr:colOff>0</xdr:colOff>
          <xdr:row>60</xdr:row>
          <xdr:rowOff>0</xdr:rowOff>
        </xdr:to>
        <xdr:pic>
          <xdr:nvPicPr>
            <xdr:cNvPr id="18" name="Imagem 17">
              <a:extLst>
                <a:ext uri="{FF2B5EF4-FFF2-40B4-BE49-F238E27FC236}">
                  <a16:creationId xmlns:a16="http://schemas.microsoft.com/office/drawing/2014/main" xmlns="" id="{728BF0C8-68EB-4F5C-AAE0-22F43165E648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RC'!$B$18:$H$24" spid="_x0000_s31019"/>
                </a:ext>
              </a:extLst>
            </xdr:cNvPicPr>
          </xdr:nvPicPr>
          <xdr:blipFill>
            <a:blip xmlns:r="http://schemas.openxmlformats.org/officeDocument/2006/relationships" r:embed="rId12"/>
            <a:srcRect/>
            <a:stretch>
              <a:fillRect/>
            </a:stretch>
          </xdr:blipFill>
          <xdr:spPr bwMode="auto">
            <a:xfrm>
              <a:off x="121920" y="8884920"/>
              <a:ext cx="11049000" cy="164592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62</xdr:row>
          <xdr:rowOff>0</xdr:rowOff>
        </xdr:from>
        <xdr:to>
          <xdr:col>9</xdr:col>
          <xdr:colOff>0</xdr:colOff>
          <xdr:row>157</xdr:row>
          <xdr:rowOff>30480</xdr:rowOff>
        </xdr:to>
        <xdr:pic>
          <xdr:nvPicPr>
            <xdr:cNvPr id="25" name="Imagem 24">
              <a:extLst>
                <a:ext uri="{FF2B5EF4-FFF2-40B4-BE49-F238E27FC236}">
                  <a16:creationId xmlns:a16="http://schemas.microsoft.com/office/drawing/2014/main" xmlns="" id="{3CEFA011-6056-419D-B669-A463F8C7EE4C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GR!$B$10:$I$100" spid="_x0000_s31020"/>
                </a:ext>
              </a:extLst>
            </xdr:cNvPicPr>
          </xdr:nvPicPr>
          <xdr:blipFill>
            <a:blip xmlns:r="http://schemas.openxmlformats.org/officeDocument/2006/relationships" r:embed="rId13"/>
            <a:srcRect/>
            <a:stretch>
              <a:fillRect/>
            </a:stretch>
          </xdr:blipFill>
          <xdr:spPr bwMode="auto">
            <a:xfrm>
              <a:off x="127000" y="10642600"/>
              <a:ext cx="12827000" cy="1692148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xdr:twoCellAnchor>
    <xdr:from>
      <xdr:col>1</xdr:col>
      <xdr:colOff>22860</xdr:colOff>
      <xdr:row>8</xdr:row>
      <xdr:rowOff>0</xdr:rowOff>
    </xdr:from>
    <xdr:to>
      <xdr:col>1</xdr:col>
      <xdr:colOff>518160</xdr:colOff>
      <xdr:row>8</xdr:row>
      <xdr:rowOff>297180</xdr:rowOff>
    </xdr:to>
    <xdr:sp macro="" textlink="">
      <xdr:nvSpPr>
        <xdr:cNvPr id="19" name="Seta: para a Direita 1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1F6E5490-AE33-4154-B8AC-2C4DCE6D3B38}"/>
            </a:ext>
          </a:extLst>
        </xdr:cNvPr>
        <xdr:cNvSpPr/>
      </xdr:nvSpPr>
      <xdr:spPr>
        <a:xfrm flipH="1">
          <a:off x="144780" y="754380"/>
          <a:ext cx="495300" cy="297180"/>
        </a:xfrm>
        <a:prstGeom prst="rightArrow">
          <a:avLst/>
        </a:prstGeom>
        <a:solidFill>
          <a:schemeClr val="accent5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 fPrintsWithSheet="0"/>
  </xdr:twoCellAnchor>
  <xdr:twoCellAnchor editAs="absolute">
    <xdr:from>
      <xdr:col>7</xdr:col>
      <xdr:colOff>2461260</xdr:colOff>
      <xdr:row>8</xdr:row>
      <xdr:rowOff>11430</xdr:rowOff>
    </xdr:from>
    <xdr:to>
      <xdr:col>8</xdr:col>
      <xdr:colOff>672240</xdr:colOff>
      <xdr:row>8</xdr:row>
      <xdr:rowOff>275990</xdr:rowOff>
    </xdr:to>
    <xdr:sp macro="[0]!Imprimir" textlink="">
      <xdr:nvSpPr>
        <xdr:cNvPr id="20" name="CaixaDeTexto 19">
          <a:extLst>
            <a:ext uri="{FF2B5EF4-FFF2-40B4-BE49-F238E27FC236}">
              <a16:creationId xmlns:a16="http://schemas.microsoft.com/office/drawing/2014/main" xmlns="" id="{883C83C7-41C4-4266-A36E-7797A02FAB0F}"/>
            </a:ext>
          </a:extLst>
        </xdr:cNvPr>
        <xdr:cNvSpPr txBox="1"/>
      </xdr:nvSpPr>
      <xdr:spPr>
        <a:xfrm>
          <a:off x="10043160" y="765810"/>
          <a:ext cx="1800000" cy="26456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3175">
          <a:solidFill>
            <a:schemeClr val="bg1">
              <a:lumMod val="9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pt-BR" sz="1100" b="0">
              <a:solidFill>
                <a:schemeClr val="accent5">
                  <a:lumMod val="75000"/>
                </a:schemeClr>
              </a:solidFill>
            </a:rPr>
            <a:t>Imprimir</a:t>
          </a:r>
        </a:p>
      </xdr:txBody>
    </xdr:sp>
    <xdr:clientData fPrintsWithSheet="0"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39</xdr:row>
      <xdr:rowOff>0</xdr:rowOff>
    </xdr:from>
    <xdr:to>
      <xdr:col>9</xdr:col>
      <xdr:colOff>7620</xdr:colOff>
      <xdr:row>56</xdr:row>
      <xdr:rowOff>7620</xdr:rowOff>
    </xdr:to>
    <xdr:pic>
      <xdr:nvPicPr>
        <xdr:cNvPr id="58" name="Imagem 57">
          <a:extLst>
            <a:ext uri="{FF2B5EF4-FFF2-40B4-BE49-F238E27FC236}">
              <a16:creationId xmlns:a16="http://schemas.microsoft.com/office/drawing/2014/main" xmlns="" id="{7D8B913B-783B-46A3-B308-B5FEDFC181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" y="6484620"/>
          <a:ext cx="13639800" cy="31851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2453640</xdr:colOff>
      <xdr:row>0</xdr:row>
      <xdr:rowOff>0</xdr:rowOff>
    </xdr:from>
    <xdr:ext cx="5996940" cy="571500"/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xmlns="" id="{6D916569-C4FF-4B2F-90FE-CE3EDFB441FB}"/>
            </a:ext>
          </a:extLst>
        </xdr:cNvPr>
        <xdr:cNvSpPr txBox="1"/>
      </xdr:nvSpPr>
      <xdr:spPr>
        <a:xfrm>
          <a:off x="2575560" y="0"/>
          <a:ext cx="5996940" cy="5715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noAutofit/>
        </a:bodyPr>
        <a:lstStyle/>
        <a:p>
          <a:r>
            <a:rPr lang="pt-BR" sz="2400" b="1">
              <a:solidFill>
                <a:schemeClr val="accent5">
                  <a:lumMod val="75000"/>
                </a:schemeClr>
              </a:solidFill>
            </a:rPr>
            <a:t>Cálculo de Ponto de Equilíbrio</a:t>
          </a:r>
        </a:p>
      </xdr:txBody>
    </xdr:sp>
    <xdr:clientData/>
  </xdr:oneCellAnchor>
  <xdr:twoCellAnchor editAs="absolute">
    <xdr:from>
      <xdr:col>1</xdr:col>
      <xdr:colOff>190501</xdr:colOff>
      <xdr:row>0</xdr:row>
      <xdr:rowOff>0</xdr:rowOff>
    </xdr:from>
    <xdr:to>
      <xdr:col>1</xdr:col>
      <xdr:colOff>2141220</xdr:colOff>
      <xdr:row>3</xdr:row>
      <xdr:rowOff>9360</xdr:rowOff>
    </xdr:to>
    <xdr:pic>
      <xdr:nvPicPr>
        <xdr:cNvPr id="3" name="Imagem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3316F75C-6C31-482E-9925-45395B983A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2421" y="0"/>
          <a:ext cx="1950719" cy="55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7620</xdr:colOff>
      <xdr:row>9</xdr:row>
      <xdr:rowOff>7620</xdr:rowOff>
    </xdr:from>
    <xdr:to>
      <xdr:col>8</xdr:col>
      <xdr:colOff>1554480</xdr:colOff>
      <xdr:row>9</xdr:row>
      <xdr:rowOff>295620</xdr:rowOff>
    </xdr:to>
    <xdr:sp macro="" textlink="">
      <xdr:nvSpPr>
        <xdr:cNvPr id="11" name="CaixaDeTexto 10">
          <a:extLst>
            <a:ext uri="{FF2B5EF4-FFF2-40B4-BE49-F238E27FC236}">
              <a16:creationId xmlns:a16="http://schemas.microsoft.com/office/drawing/2014/main" xmlns="" id="{7463556B-BB46-4FC0-99C6-C5937773DC41}"/>
            </a:ext>
          </a:extLst>
        </xdr:cNvPr>
        <xdr:cNvSpPr txBox="1"/>
      </xdr:nvSpPr>
      <xdr:spPr>
        <a:xfrm>
          <a:off x="129540" y="762000"/>
          <a:ext cx="13411200" cy="28800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BR" sz="1100" b="1">
              <a:solidFill>
                <a:schemeClr val="accent2"/>
              </a:solidFill>
            </a:rPr>
            <a:t>Instruções</a:t>
          </a:r>
        </a:p>
      </xdr:txBody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8</xdr:col>
      <xdr:colOff>1584960</xdr:colOff>
      <xdr:row>32</xdr:row>
      <xdr:rowOff>7620</xdr:rowOff>
    </xdr:to>
    <xdr:pic>
      <xdr:nvPicPr>
        <xdr:cNvPr id="17" name="Imagem 16">
          <a:extLst>
            <a:ext uri="{FF2B5EF4-FFF2-40B4-BE49-F238E27FC236}">
              <a16:creationId xmlns:a16="http://schemas.microsoft.com/office/drawing/2014/main" xmlns="" id="{1C6E75FD-63A5-4D4C-9C52-F30E2EEE7C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21920" y="1295400"/>
          <a:ext cx="13449300" cy="3848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121920</xdr:colOff>
      <xdr:row>21</xdr:row>
      <xdr:rowOff>60960</xdr:rowOff>
    </xdr:from>
    <xdr:to>
      <xdr:col>1</xdr:col>
      <xdr:colOff>1874520</xdr:colOff>
      <xdr:row>24</xdr:row>
      <xdr:rowOff>129540</xdr:rowOff>
    </xdr:to>
    <xdr:sp macro="" textlink="">
      <xdr:nvSpPr>
        <xdr:cNvPr id="18" name="Retângulo 17">
          <a:extLst>
            <a:ext uri="{FF2B5EF4-FFF2-40B4-BE49-F238E27FC236}">
              <a16:creationId xmlns:a16="http://schemas.microsoft.com/office/drawing/2014/main" xmlns="" id="{43EEDB6F-3203-4942-B28D-BBBB5B48C497}"/>
            </a:ext>
          </a:extLst>
        </xdr:cNvPr>
        <xdr:cNvSpPr/>
      </xdr:nvSpPr>
      <xdr:spPr>
        <a:xfrm>
          <a:off x="243840" y="3185160"/>
          <a:ext cx="1752600" cy="61722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12700"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100">
              <a:solidFill>
                <a:schemeClr val="accent2"/>
              </a:solidFill>
            </a:rPr>
            <a:t>Relacione</a:t>
          </a:r>
          <a:r>
            <a:rPr lang="pt-BR" sz="1100" baseline="0">
              <a:solidFill>
                <a:schemeClr val="accent2"/>
              </a:solidFill>
            </a:rPr>
            <a:t> os produtos, seu preço de venda e sua projeção de venda mensal.</a:t>
          </a:r>
          <a:endParaRPr lang="pt-BR" sz="1100">
            <a:solidFill>
              <a:schemeClr val="accent2"/>
            </a:solidFill>
          </a:endParaRPr>
        </a:p>
      </xdr:txBody>
    </xdr:sp>
    <xdr:clientData/>
  </xdr:twoCellAnchor>
  <xdr:twoCellAnchor>
    <xdr:from>
      <xdr:col>0</xdr:col>
      <xdr:colOff>83820</xdr:colOff>
      <xdr:row>12</xdr:row>
      <xdr:rowOff>76200</xdr:rowOff>
    </xdr:from>
    <xdr:to>
      <xdr:col>2</xdr:col>
      <xdr:colOff>1188720</xdr:colOff>
      <xdr:row>19</xdr:row>
      <xdr:rowOff>7620</xdr:rowOff>
    </xdr:to>
    <xdr:sp macro="" textlink="">
      <xdr:nvSpPr>
        <xdr:cNvPr id="19" name="Retângulo 18">
          <a:extLst>
            <a:ext uri="{FF2B5EF4-FFF2-40B4-BE49-F238E27FC236}">
              <a16:creationId xmlns:a16="http://schemas.microsoft.com/office/drawing/2014/main" xmlns="" id="{63F0E7A2-9C24-4FDC-921D-6442D602262C}"/>
            </a:ext>
          </a:extLst>
        </xdr:cNvPr>
        <xdr:cNvSpPr/>
      </xdr:nvSpPr>
      <xdr:spPr>
        <a:xfrm>
          <a:off x="83820" y="1554480"/>
          <a:ext cx="4023360" cy="1211580"/>
        </a:xfrm>
        <a:prstGeom prst="rect">
          <a:avLst/>
        </a:prstGeom>
        <a:noFill/>
        <a:ln w="12700"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>
            <a:solidFill>
              <a:schemeClr val="accent2"/>
            </a:solidFill>
          </a:endParaRPr>
        </a:p>
      </xdr:txBody>
    </xdr:sp>
    <xdr:clientData/>
  </xdr:twoCellAnchor>
  <xdr:twoCellAnchor>
    <xdr:from>
      <xdr:col>1</xdr:col>
      <xdr:colOff>998220</xdr:colOff>
      <xdr:row>19</xdr:row>
      <xdr:rowOff>7620</xdr:rowOff>
    </xdr:from>
    <xdr:to>
      <xdr:col>1</xdr:col>
      <xdr:colOff>1973580</xdr:colOff>
      <xdr:row>21</xdr:row>
      <xdr:rowOff>60960</xdr:rowOff>
    </xdr:to>
    <xdr:cxnSp macro="">
      <xdr:nvCxnSpPr>
        <xdr:cNvPr id="20" name="Conector de Seta Reta 19">
          <a:extLst>
            <a:ext uri="{FF2B5EF4-FFF2-40B4-BE49-F238E27FC236}">
              <a16:creationId xmlns:a16="http://schemas.microsoft.com/office/drawing/2014/main" xmlns="" id="{D86EC8BB-EF05-4B87-BFD2-38256C21ABEA}"/>
            </a:ext>
          </a:extLst>
        </xdr:cNvPr>
        <xdr:cNvCxnSpPr>
          <a:stCxn id="18" idx="0"/>
          <a:endCxn id="19" idx="2"/>
        </xdr:cNvCxnSpPr>
      </xdr:nvCxnSpPr>
      <xdr:spPr>
        <a:xfrm flipV="1">
          <a:off x="1120140" y="2766060"/>
          <a:ext cx="975360" cy="419100"/>
        </a:xfrm>
        <a:prstGeom prst="straightConnector1">
          <a:avLst/>
        </a:prstGeom>
        <a:ln w="12700">
          <a:solidFill>
            <a:schemeClr val="accent2"/>
          </a:solidFill>
          <a:tailEnd type="oval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1737360</xdr:colOff>
      <xdr:row>21</xdr:row>
      <xdr:rowOff>76200</xdr:rowOff>
    </xdr:from>
    <xdr:to>
      <xdr:col>7</xdr:col>
      <xdr:colOff>190500</xdr:colOff>
      <xdr:row>24</xdr:row>
      <xdr:rowOff>144780</xdr:rowOff>
    </xdr:to>
    <xdr:sp macro="" textlink="">
      <xdr:nvSpPr>
        <xdr:cNvPr id="28" name="Retângulo 27">
          <a:extLst>
            <a:ext uri="{FF2B5EF4-FFF2-40B4-BE49-F238E27FC236}">
              <a16:creationId xmlns:a16="http://schemas.microsoft.com/office/drawing/2014/main" xmlns="" id="{8250EC0F-B689-4B5E-B98A-F727929CC1AD}"/>
            </a:ext>
          </a:extLst>
        </xdr:cNvPr>
        <xdr:cNvSpPr/>
      </xdr:nvSpPr>
      <xdr:spPr>
        <a:xfrm>
          <a:off x="5996940" y="3200400"/>
          <a:ext cx="2590800" cy="61722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12700"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100">
              <a:solidFill>
                <a:schemeClr val="accent2"/>
              </a:solidFill>
            </a:rPr>
            <a:t>Informe o custo da matéria</a:t>
          </a:r>
          <a:r>
            <a:rPr lang="pt-BR" sz="1100" baseline="0">
              <a:solidFill>
                <a:schemeClr val="accent2"/>
              </a:solidFill>
            </a:rPr>
            <a:t>-prima, as comissões, os impostos e os outros gastos relacionados ao produto cadastrado.</a:t>
          </a:r>
          <a:endParaRPr lang="pt-BR" sz="1100">
            <a:solidFill>
              <a:schemeClr val="accent2"/>
            </a:solidFill>
          </a:endParaRPr>
        </a:p>
      </xdr:txBody>
    </xdr:sp>
    <xdr:clientData/>
  </xdr:twoCellAnchor>
  <xdr:twoCellAnchor>
    <xdr:from>
      <xdr:col>4</xdr:col>
      <xdr:colOff>1623060</xdr:colOff>
      <xdr:row>12</xdr:row>
      <xdr:rowOff>91440</xdr:rowOff>
    </xdr:from>
    <xdr:to>
      <xdr:col>7</xdr:col>
      <xdr:colOff>861060</xdr:colOff>
      <xdr:row>19</xdr:row>
      <xdr:rowOff>22860</xdr:rowOff>
    </xdr:to>
    <xdr:sp macro="" textlink="">
      <xdr:nvSpPr>
        <xdr:cNvPr id="29" name="Retângulo 28">
          <a:extLst>
            <a:ext uri="{FF2B5EF4-FFF2-40B4-BE49-F238E27FC236}">
              <a16:creationId xmlns:a16="http://schemas.microsoft.com/office/drawing/2014/main" xmlns="" id="{7E92267B-AE7A-4E01-B15A-F319518159C6}"/>
            </a:ext>
          </a:extLst>
        </xdr:cNvPr>
        <xdr:cNvSpPr/>
      </xdr:nvSpPr>
      <xdr:spPr>
        <a:xfrm>
          <a:off x="5882640" y="1569720"/>
          <a:ext cx="3375660" cy="1211580"/>
        </a:xfrm>
        <a:prstGeom prst="rect">
          <a:avLst/>
        </a:prstGeom>
        <a:noFill/>
        <a:ln w="12700"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>
            <a:solidFill>
              <a:schemeClr val="accent2"/>
            </a:solidFill>
          </a:endParaRPr>
        </a:p>
      </xdr:txBody>
    </xdr:sp>
    <xdr:clientData/>
  </xdr:twoCellAnchor>
  <xdr:twoCellAnchor>
    <xdr:from>
      <xdr:col>5</xdr:col>
      <xdr:colOff>236220</xdr:colOff>
      <xdr:row>19</xdr:row>
      <xdr:rowOff>22860</xdr:rowOff>
    </xdr:from>
    <xdr:to>
      <xdr:col>5</xdr:col>
      <xdr:colOff>514350</xdr:colOff>
      <xdr:row>21</xdr:row>
      <xdr:rowOff>76200</xdr:rowOff>
    </xdr:to>
    <xdr:cxnSp macro="">
      <xdr:nvCxnSpPr>
        <xdr:cNvPr id="30" name="Conector de Seta Reta 29">
          <a:extLst>
            <a:ext uri="{FF2B5EF4-FFF2-40B4-BE49-F238E27FC236}">
              <a16:creationId xmlns:a16="http://schemas.microsoft.com/office/drawing/2014/main" xmlns="" id="{34EF1EE6-8B7D-4C90-A9F3-E604BEE879B9}"/>
            </a:ext>
          </a:extLst>
        </xdr:cNvPr>
        <xdr:cNvCxnSpPr>
          <a:stCxn id="28" idx="0"/>
          <a:endCxn id="29" idx="2"/>
        </xdr:cNvCxnSpPr>
      </xdr:nvCxnSpPr>
      <xdr:spPr>
        <a:xfrm flipV="1">
          <a:off x="7292340" y="2781300"/>
          <a:ext cx="278130" cy="419100"/>
        </a:xfrm>
        <a:prstGeom prst="straightConnector1">
          <a:avLst/>
        </a:prstGeom>
        <a:ln w="12700">
          <a:solidFill>
            <a:schemeClr val="accent2"/>
          </a:solidFill>
          <a:tailEnd type="oval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2072640</xdr:colOff>
      <xdr:row>27</xdr:row>
      <xdr:rowOff>121920</xdr:rowOff>
    </xdr:from>
    <xdr:to>
      <xdr:col>8</xdr:col>
      <xdr:colOff>571500</xdr:colOff>
      <xdr:row>31</xdr:row>
      <xdr:rowOff>7620</xdr:rowOff>
    </xdr:to>
    <xdr:sp macro="" textlink="">
      <xdr:nvSpPr>
        <xdr:cNvPr id="35" name="Retângulo 34">
          <a:extLst>
            <a:ext uri="{FF2B5EF4-FFF2-40B4-BE49-F238E27FC236}">
              <a16:creationId xmlns:a16="http://schemas.microsoft.com/office/drawing/2014/main" xmlns="" id="{ABDAB78B-228B-4A2C-8A99-A725734D9FAC}"/>
            </a:ext>
          </a:extLst>
        </xdr:cNvPr>
        <xdr:cNvSpPr/>
      </xdr:nvSpPr>
      <xdr:spPr>
        <a:xfrm>
          <a:off x="10469880" y="4343400"/>
          <a:ext cx="2087880" cy="61722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12700"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100">
              <a:solidFill>
                <a:schemeClr val="accent2"/>
              </a:solidFill>
            </a:rPr>
            <a:t>Informe</a:t>
          </a:r>
          <a:r>
            <a:rPr lang="pt-BR" sz="1100" baseline="0">
              <a:solidFill>
                <a:schemeClr val="accent2"/>
              </a:solidFill>
            </a:rPr>
            <a:t> o valor dos custos fixos pré-definidos, e/ou relacione os custos fixos da sua empresa.</a:t>
          </a:r>
          <a:endParaRPr lang="pt-BR" sz="1100">
            <a:solidFill>
              <a:schemeClr val="accent2"/>
            </a:solidFill>
          </a:endParaRPr>
        </a:p>
      </xdr:txBody>
    </xdr:sp>
    <xdr:clientData/>
  </xdr:twoCellAnchor>
  <xdr:twoCellAnchor>
    <xdr:from>
      <xdr:col>7</xdr:col>
      <xdr:colOff>1790700</xdr:colOff>
      <xdr:row>12</xdr:row>
      <xdr:rowOff>60960</xdr:rowOff>
    </xdr:from>
    <xdr:to>
      <xdr:col>8</xdr:col>
      <xdr:colOff>1661160</xdr:colOff>
      <xdr:row>26</xdr:row>
      <xdr:rowOff>68580</xdr:rowOff>
    </xdr:to>
    <xdr:sp macro="" textlink="">
      <xdr:nvSpPr>
        <xdr:cNvPr id="36" name="Retângulo 35">
          <a:extLst>
            <a:ext uri="{FF2B5EF4-FFF2-40B4-BE49-F238E27FC236}">
              <a16:creationId xmlns:a16="http://schemas.microsoft.com/office/drawing/2014/main" xmlns="" id="{1F79E753-B46E-4028-A048-E25A1DEE9872}"/>
            </a:ext>
          </a:extLst>
        </xdr:cNvPr>
        <xdr:cNvSpPr/>
      </xdr:nvSpPr>
      <xdr:spPr>
        <a:xfrm>
          <a:off x="10187940" y="1539240"/>
          <a:ext cx="3459480" cy="2567940"/>
        </a:xfrm>
        <a:prstGeom prst="rect">
          <a:avLst/>
        </a:prstGeom>
        <a:noFill/>
        <a:ln w="12700"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>
            <a:solidFill>
              <a:schemeClr val="accent2"/>
            </a:solidFill>
          </a:endParaRPr>
        </a:p>
      </xdr:txBody>
    </xdr:sp>
    <xdr:clientData/>
  </xdr:twoCellAnchor>
  <xdr:twoCellAnchor>
    <xdr:from>
      <xdr:col>7</xdr:col>
      <xdr:colOff>3116580</xdr:colOff>
      <xdr:row>26</xdr:row>
      <xdr:rowOff>68580</xdr:rowOff>
    </xdr:from>
    <xdr:to>
      <xdr:col>7</xdr:col>
      <xdr:colOff>3520440</xdr:colOff>
      <xdr:row>27</xdr:row>
      <xdr:rowOff>121920</xdr:rowOff>
    </xdr:to>
    <xdr:cxnSp macro="">
      <xdr:nvCxnSpPr>
        <xdr:cNvPr id="37" name="Conector de Seta Reta 36">
          <a:extLst>
            <a:ext uri="{FF2B5EF4-FFF2-40B4-BE49-F238E27FC236}">
              <a16:creationId xmlns:a16="http://schemas.microsoft.com/office/drawing/2014/main" xmlns="" id="{BCAB9E0A-7D1E-48BC-8377-037354CDF6CD}"/>
            </a:ext>
          </a:extLst>
        </xdr:cNvPr>
        <xdr:cNvCxnSpPr>
          <a:stCxn id="35" idx="0"/>
          <a:endCxn id="36" idx="2"/>
        </xdr:cNvCxnSpPr>
      </xdr:nvCxnSpPr>
      <xdr:spPr>
        <a:xfrm flipV="1">
          <a:off x="11513820" y="4107180"/>
          <a:ext cx="403860" cy="236220"/>
        </a:xfrm>
        <a:prstGeom prst="straightConnector1">
          <a:avLst/>
        </a:prstGeom>
        <a:ln w="12700">
          <a:solidFill>
            <a:schemeClr val="accent2"/>
          </a:solidFill>
          <a:tailEnd type="oval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76200</xdr:colOff>
      <xdr:row>34</xdr:row>
      <xdr:rowOff>129540</xdr:rowOff>
    </xdr:from>
    <xdr:to>
      <xdr:col>1</xdr:col>
      <xdr:colOff>2735580</xdr:colOff>
      <xdr:row>38</xdr:row>
      <xdr:rowOff>0</xdr:rowOff>
    </xdr:to>
    <xdr:sp macro="" textlink="">
      <xdr:nvSpPr>
        <xdr:cNvPr id="46" name="Retângulo 45">
          <a:extLst>
            <a:ext uri="{FF2B5EF4-FFF2-40B4-BE49-F238E27FC236}">
              <a16:creationId xmlns:a16="http://schemas.microsoft.com/office/drawing/2014/main" xmlns="" id="{37D86A3E-7B40-4B82-8F48-13E885E70B2C}"/>
            </a:ext>
          </a:extLst>
        </xdr:cNvPr>
        <xdr:cNvSpPr/>
      </xdr:nvSpPr>
      <xdr:spPr>
        <a:xfrm>
          <a:off x="198120" y="5676900"/>
          <a:ext cx="2659380" cy="61722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12700"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100">
              <a:solidFill>
                <a:schemeClr val="accent2"/>
              </a:solidFill>
            </a:rPr>
            <a:t>Analise a Margem de Contribuição</a:t>
          </a:r>
          <a:r>
            <a:rPr lang="pt-BR" sz="1100" baseline="0">
              <a:solidFill>
                <a:schemeClr val="accent2"/>
              </a:solidFill>
            </a:rPr>
            <a:t> os seus produtos, seus custos diretos totais e custos diretos médio por produto.</a:t>
          </a:r>
          <a:endParaRPr lang="pt-BR" sz="1100">
            <a:solidFill>
              <a:schemeClr val="accent2"/>
            </a:solidFill>
          </a:endParaRPr>
        </a:p>
      </xdr:txBody>
    </xdr:sp>
    <xdr:clientData/>
  </xdr:twoCellAnchor>
  <xdr:twoCellAnchor>
    <xdr:from>
      <xdr:col>1</xdr:col>
      <xdr:colOff>1135380</xdr:colOff>
      <xdr:row>38</xdr:row>
      <xdr:rowOff>0</xdr:rowOff>
    </xdr:from>
    <xdr:to>
      <xdr:col>1</xdr:col>
      <xdr:colOff>1405890</xdr:colOff>
      <xdr:row>39</xdr:row>
      <xdr:rowOff>137160</xdr:rowOff>
    </xdr:to>
    <xdr:cxnSp macro="">
      <xdr:nvCxnSpPr>
        <xdr:cNvPr id="47" name="Conector de Seta Reta 46">
          <a:extLst>
            <a:ext uri="{FF2B5EF4-FFF2-40B4-BE49-F238E27FC236}">
              <a16:creationId xmlns:a16="http://schemas.microsoft.com/office/drawing/2014/main" xmlns="" id="{D50755B5-C1A6-4609-9B75-8B6F9B8851A9}"/>
            </a:ext>
          </a:extLst>
        </xdr:cNvPr>
        <xdr:cNvCxnSpPr>
          <a:stCxn id="46" idx="2"/>
        </xdr:cNvCxnSpPr>
      </xdr:nvCxnSpPr>
      <xdr:spPr>
        <a:xfrm flipH="1">
          <a:off x="1257300" y="6294120"/>
          <a:ext cx="270510" cy="327660"/>
        </a:xfrm>
        <a:prstGeom prst="straightConnector1">
          <a:avLst/>
        </a:prstGeom>
        <a:ln w="12700">
          <a:solidFill>
            <a:schemeClr val="accent2"/>
          </a:solidFill>
          <a:tailEnd type="oval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1051560</xdr:colOff>
      <xdr:row>34</xdr:row>
      <xdr:rowOff>106680</xdr:rowOff>
    </xdr:from>
    <xdr:to>
      <xdr:col>5</xdr:col>
      <xdr:colOff>342900</xdr:colOff>
      <xdr:row>37</xdr:row>
      <xdr:rowOff>167640</xdr:rowOff>
    </xdr:to>
    <xdr:sp macro="" textlink="">
      <xdr:nvSpPr>
        <xdr:cNvPr id="53" name="Retângulo 52">
          <a:extLst>
            <a:ext uri="{FF2B5EF4-FFF2-40B4-BE49-F238E27FC236}">
              <a16:creationId xmlns:a16="http://schemas.microsoft.com/office/drawing/2014/main" xmlns="" id="{77634074-00D1-4B32-A9C9-7221381C8B1A}"/>
            </a:ext>
          </a:extLst>
        </xdr:cNvPr>
        <xdr:cNvSpPr/>
      </xdr:nvSpPr>
      <xdr:spPr>
        <a:xfrm>
          <a:off x="3970020" y="5654040"/>
          <a:ext cx="3429000" cy="61722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12700"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100">
              <a:solidFill>
                <a:schemeClr val="accent2"/>
              </a:solidFill>
            </a:rPr>
            <a:t>Analise o Ponto</a:t>
          </a:r>
          <a:r>
            <a:rPr lang="pt-BR" sz="1100" baseline="0">
              <a:solidFill>
                <a:schemeClr val="accent2"/>
              </a:solidFill>
            </a:rPr>
            <a:t> de Equilíbrio, como por exemplo, quanto deve ser o faturamento para não ter prejuízo e quantos produtos precisa vender para não ter prejuízo. </a:t>
          </a:r>
          <a:endParaRPr lang="pt-BR" sz="1100">
            <a:solidFill>
              <a:schemeClr val="accent2"/>
            </a:solidFill>
          </a:endParaRPr>
        </a:p>
      </xdr:txBody>
    </xdr:sp>
    <xdr:clientData/>
  </xdr:twoCellAnchor>
  <xdr:twoCellAnchor>
    <xdr:from>
      <xdr:col>4</xdr:col>
      <xdr:colOff>769620</xdr:colOff>
      <xdr:row>37</xdr:row>
      <xdr:rowOff>167640</xdr:rowOff>
    </xdr:from>
    <xdr:to>
      <xdr:col>4</xdr:col>
      <xdr:colOff>1424940</xdr:colOff>
      <xdr:row>39</xdr:row>
      <xdr:rowOff>114300</xdr:rowOff>
    </xdr:to>
    <xdr:cxnSp macro="">
      <xdr:nvCxnSpPr>
        <xdr:cNvPr id="54" name="Conector de Seta Reta 53">
          <a:extLst>
            <a:ext uri="{FF2B5EF4-FFF2-40B4-BE49-F238E27FC236}">
              <a16:creationId xmlns:a16="http://schemas.microsoft.com/office/drawing/2014/main" xmlns="" id="{8BC65D90-0287-49D8-9394-8858D5AA5182}"/>
            </a:ext>
          </a:extLst>
        </xdr:cNvPr>
        <xdr:cNvCxnSpPr>
          <a:stCxn id="53" idx="2"/>
        </xdr:cNvCxnSpPr>
      </xdr:nvCxnSpPr>
      <xdr:spPr>
        <a:xfrm flipH="1">
          <a:off x="5029200" y="6271260"/>
          <a:ext cx="655320" cy="327660"/>
        </a:xfrm>
        <a:prstGeom prst="straightConnector1">
          <a:avLst/>
        </a:prstGeom>
        <a:ln w="12700">
          <a:solidFill>
            <a:schemeClr val="accent2"/>
          </a:solidFill>
          <a:tailEnd type="oval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457200</xdr:colOff>
      <xdr:row>34</xdr:row>
      <xdr:rowOff>121920</xdr:rowOff>
    </xdr:from>
    <xdr:to>
      <xdr:col>7</xdr:col>
      <xdr:colOff>3116580</xdr:colOff>
      <xdr:row>37</xdr:row>
      <xdr:rowOff>182880</xdr:rowOff>
    </xdr:to>
    <xdr:sp macro="" textlink="">
      <xdr:nvSpPr>
        <xdr:cNvPr id="60" name="Retângulo 59">
          <a:extLst>
            <a:ext uri="{FF2B5EF4-FFF2-40B4-BE49-F238E27FC236}">
              <a16:creationId xmlns:a16="http://schemas.microsoft.com/office/drawing/2014/main" xmlns="" id="{7EFBAEFE-F17E-4C64-9DCA-EAC3E0FF4EB0}"/>
            </a:ext>
          </a:extLst>
        </xdr:cNvPr>
        <xdr:cNvSpPr/>
      </xdr:nvSpPr>
      <xdr:spPr>
        <a:xfrm>
          <a:off x="8854440" y="5669280"/>
          <a:ext cx="2659380" cy="61722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12700"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100">
              <a:solidFill>
                <a:schemeClr val="accent2"/>
              </a:solidFill>
            </a:rPr>
            <a:t>Veja informações</a:t>
          </a:r>
          <a:r>
            <a:rPr lang="pt-BR" sz="1100" baseline="0">
              <a:solidFill>
                <a:schemeClr val="accent2"/>
              </a:solidFill>
            </a:rPr>
            <a:t> de apenas um produto para ter uma visão mais detalhada por produto.</a:t>
          </a:r>
          <a:endParaRPr lang="pt-BR" sz="1100">
            <a:solidFill>
              <a:schemeClr val="accent2"/>
            </a:solidFill>
          </a:endParaRPr>
        </a:p>
      </xdr:txBody>
    </xdr:sp>
    <xdr:clientData/>
  </xdr:twoCellAnchor>
  <xdr:twoCellAnchor>
    <xdr:from>
      <xdr:col>7</xdr:col>
      <xdr:colOff>1516380</xdr:colOff>
      <xdr:row>37</xdr:row>
      <xdr:rowOff>182880</xdr:rowOff>
    </xdr:from>
    <xdr:to>
      <xdr:col>7</xdr:col>
      <xdr:colOff>1786890</xdr:colOff>
      <xdr:row>39</xdr:row>
      <xdr:rowOff>129540</xdr:rowOff>
    </xdr:to>
    <xdr:cxnSp macro="">
      <xdr:nvCxnSpPr>
        <xdr:cNvPr id="61" name="Conector de Seta Reta 60">
          <a:extLst>
            <a:ext uri="{FF2B5EF4-FFF2-40B4-BE49-F238E27FC236}">
              <a16:creationId xmlns:a16="http://schemas.microsoft.com/office/drawing/2014/main" xmlns="" id="{4645506E-B7B3-4DAF-9B7E-02944828C091}"/>
            </a:ext>
          </a:extLst>
        </xdr:cNvPr>
        <xdr:cNvCxnSpPr>
          <a:stCxn id="60" idx="2"/>
        </xdr:cNvCxnSpPr>
      </xdr:nvCxnSpPr>
      <xdr:spPr>
        <a:xfrm flipH="1">
          <a:off x="9913620" y="6286500"/>
          <a:ext cx="270510" cy="327660"/>
        </a:xfrm>
        <a:prstGeom prst="straightConnector1">
          <a:avLst/>
        </a:prstGeom>
        <a:ln w="12700">
          <a:solidFill>
            <a:schemeClr val="accent2"/>
          </a:solidFill>
          <a:tailEnd type="oval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0</xdr:colOff>
      <xdr:row>58</xdr:row>
      <xdr:rowOff>0</xdr:rowOff>
    </xdr:from>
    <xdr:to>
      <xdr:col>9</xdr:col>
      <xdr:colOff>15240</xdr:colOff>
      <xdr:row>71</xdr:row>
      <xdr:rowOff>15240</xdr:rowOff>
    </xdr:to>
    <xdr:pic>
      <xdr:nvPicPr>
        <xdr:cNvPr id="63" name="Imagem 62">
          <a:extLst>
            <a:ext uri="{FF2B5EF4-FFF2-40B4-BE49-F238E27FC236}">
              <a16:creationId xmlns:a16="http://schemas.microsoft.com/office/drawing/2014/main" xmlns="" id="{575F0D25-C623-4D7B-A6F2-986B4EF309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" y="10027920"/>
          <a:ext cx="13647420" cy="2392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1562100</xdr:colOff>
      <xdr:row>73</xdr:row>
      <xdr:rowOff>22860</xdr:rowOff>
    </xdr:from>
    <xdr:to>
      <xdr:col>2</xdr:col>
      <xdr:colOff>876300</xdr:colOff>
      <xdr:row>75</xdr:row>
      <xdr:rowOff>129540</xdr:rowOff>
    </xdr:to>
    <xdr:sp macro="" textlink="">
      <xdr:nvSpPr>
        <xdr:cNvPr id="64" name="Retângulo 63">
          <a:extLst>
            <a:ext uri="{FF2B5EF4-FFF2-40B4-BE49-F238E27FC236}">
              <a16:creationId xmlns:a16="http://schemas.microsoft.com/office/drawing/2014/main" xmlns="" id="{26E0483A-94F6-4AEB-8D2E-563EDB8F1ABF}"/>
            </a:ext>
          </a:extLst>
        </xdr:cNvPr>
        <xdr:cNvSpPr/>
      </xdr:nvSpPr>
      <xdr:spPr>
        <a:xfrm>
          <a:off x="1684020" y="12793980"/>
          <a:ext cx="2110740" cy="47244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12700"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100">
              <a:solidFill>
                <a:schemeClr val="accent2"/>
              </a:solidFill>
            </a:rPr>
            <a:t>Relacione</a:t>
          </a:r>
          <a:r>
            <a:rPr lang="pt-BR" sz="1100" baseline="0">
              <a:solidFill>
                <a:schemeClr val="accent2"/>
              </a:solidFill>
            </a:rPr>
            <a:t> os preços dos produtos praticados pelos concorrentes.</a:t>
          </a:r>
          <a:endParaRPr lang="pt-BR" sz="1100">
            <a:solidFill>
              <a:schemeClr val="accent2"/>
            </a:solidFill>
          </a:endParaRPr>
        </a:p>
      </xdr:txBody>
    </xdr:sp>
    <xdr:clientData/>
  </xdr:twoCellAnchor>
  <xdr:twoCellAnchor>
    <xdr:from>
      <xdr:col>0</xdr:col>
      <xdr:colOff>83820</xdr:colOff>
      <xdr:row>59</xdr:row>
      <xdr:rowOff>76200</xdr:rowOff>
    </xdr:from>
    <xdr:to>
      <xdr:col>5</xdr:col>
      <xdr:colOff>281940</xdr:colOff>
      <xdr:row>71</xdr:row>
      <xdr:rowOff>83820</xdr:rowOff>
    </xdr:to>
    <xdr:sp macro="" textlink="">
      <xdr:nvSpPr>
        <xdr:cNvPr id="65" name="Retângulo 64">
          <a:extLst>
            <a:ext uri="{FF2B5EF4-FFF2-40B4-BE49-F238E27FC236}">
              <a16:creationId xmlns:a16="http://schemas.microsoft.com/office/drawing/2014/main" xmlns="" id="{D31E51D7-0B6B-465D-82C3-14EAD2CACAE8}"/>
            </a:ext>
          </a:extLst>
        </xdr:cNvPr>
        <xdr:cNvSpPr/>
      </xdr:nvSpPr>
      <xdr:spPr>
        <a:xfrm>
          <a:off x="83820" y="10287000"/>
          <a:ext cx="7254240" cy="2202180"/>
        </a:xfrm>
        <a:prstGeom prst="rect">
          <a:avLst/>
        </a:prstGeom>
        <a:noFill/>
        <a:ln w="12700"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>
            <a:solidFill>
              <a:schemeClr val="accent2"/>
            </a:solidFill>
          </a:endParaRPr>
        </a:p>
      </xdr:txBody>
    </xdr:sp>
    <xdr:clientData/>
  </xdr:twoCellAnchor>
  <xdr:twoCellAnchor>
    <xdr:from>
      <xdr:col>1</xdr:col>
      <xdr:colOff>2617470</xdr:colOff>
      <xdr:row>71</xdr:row>
      <xdr:rowOff>83820</xdr:rowOff>
    </xdr:from>
    <xdr:to>
      <xdr:col>2</xdr:col>
      <xdr:colOff>792480</xdr:colOff>
      <xdr:row>73</xdr:row>
      <xdr:rowOff>22860</xdr:rowOff>
    </xdr:to>
    <xdr:cxnSp macro="">
      <xdr:nvCxnSpPr>
        <xdr:cNvPr id="66" name="Conector de Seta Reta 65">
          <a:extLst>
            <a:ext uri="{FF2B5EF4-FFF2-40B4-BE49-F238E27FC236}">
              <a16:creationId xmlns:a16="http://schemas.microsoft.com/office/drawing/2014/main" xmlns="" id="{66080507-E54B-4527-860D-8F157E7B3629}"/>
            </a:ext>
          </a:extLst>
        </xdr:cNvPr>
        <xdr:cNvCxnSpPr>
          <a:stCxn id="64" idx="0"/>
          <a:endCxn id="65" idx="2"/>
        </xdr:cNvCxnSpPr>
      </xdr:nvCxnSpPr>
      <xdr:spPr>
        <a:xfrm flipV="1">
          <a:off x="2739390" y="12489180"/>
          <a:ext cx="971550" cy="304800"/>
        </a:xfrm>
        <a:prstGeom prst="straightConnector1">
          <a:avLst/>
        </a:prstGeom>
        <a:ln w="12700">
          <a:solidFill>
            <a:schemeClr val="accent2"/>
          </a:solidFill>
          <a:tailEnd type="oval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1104900</xdr:colOff>
      <xdr:row>73</xdr:row>
      <xdr:rowOff>53340</xdr:rowOff>
    </xdr:from>
    <xdr:to>
      <xdr:col>7</xdr:col>
      <xdr:colOff>2674620</xdr:colOff>
      <xdr:row>76</xdr:row>
      <xdr:rowOff>137160</xdr:rowOff>
    </xdr:to>
    <xdr:sp macro="" textlink="">
      <xdr:nvSpPr>
        <xdr:cNvPr id="71" name="Retângulo 70">
          <a:extLst>
            <a:ext uri="{FF2B5EF4-FFF2-40B4-BE49-F238E27FC236}">
              <a16:creationId xmlns:a16="http://schemas.microsoft.com/office/drawing/2014/main" xmlns="" id="{0BD8E09E-D251-448A-B4DD-2B9A58435DA9}"/>
            </a:ext>
          </a:extLst>
        </xdr:cNvPr>
        <xdr:cNvSpPr/>
      </xdr:nvSpPr>
      <xdr:spPr>
        <a:xfrm>
          <a:off x="8161020" y="12824460"/>
          <a:ext cx="2910840" cy="63246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12700"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100">
              <a:solidFill>
                <a:schemeClr val="accent2"/>
              </a:solidFill>
            </a:rPr>
            <a:t>Compare</a:t>
          </a:r>
          <a:r>
            <a:rPr lang="pt-BR" sz="1100" baseline="0">
              <a:solidFill>
                <a:schemeClr val="accent2"/>
              </a:solidFill>
            </a:rPr>
            <a:t> com seus preços e utilize as orientações para definir se vale a pena aumentar ou diminuir o valor de seus produtos.</a:t>
          </a:r>
          <a:endParaRPr lang="pt-BR" sz="1100">
            <a:solidFill>
              <a:schemeClr val="accent2"/>
            </a:solidFill>
          </a:endParaRPr>
        </a:p>
      </xdr:txBody>
    </xdr:sp>
    <xdr:clientData/>
  </xdr:twoCellAnchor>
  <xdr:twoCellAnchor>
    <xdr:from>
      <xdr:col>5</xdr:col>
      <xdr:colOff>487680</xdr:colOff>
      <xdr:row>59</xdr:row>
      <xdr:rowOff>83820</xdr:rowOff>
    </xdr:from>
    <xdr:to>
      <xdr:col>9</xdr:col>
      <xdr:colOff>60960</xdr:colOff>
      <xdr:row>71</xdr:row>
      <xdr:rowOff>91440</xdr:rowOff>
    </xdr:to>
    <xdr:sp macro="" textlink="">
      <xdr:nvSpPr>
        <xdr:cNvPr id="72" name="Retângulo 71">
          <a:extLst>
            <a:ext uri="{FF2B5EF4-FFF2-40B4-BE49-F238E27FC236}">
              <a16:creationId xmlns:a16="http://schemas.microsoft.com/office/drawing/2014/main" xmlns="" id="{0F944C18-2943-45E2-BB38-5CC0A3012A1F}"/>
            </a:ext>
          </a:extLst>
        </xdr:cNvPr>
        <xdr:cNvSpPr/>
      </xdr:nvSpPr>
      <xdr:spPr>
        <a:xfrm>
          <a:off x="7543800" y="10294620"/>
          <a:ext cx="6271260" cy="2202180"/>
        </a:xfrm>
        <a:prstGeom prst="rect">
          <a:avLst/>
        </a:prstGeom>
        <a:noFill/>
        <a:ln w="12700"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>
            <a:solidFill>
              <a:schemeClr val="accent2"/>
            </a:solidFill>
          </a:endParaRPr>
        </a:p>
      </xdr:txBody>
    </xdr:sp>
    <xdr:clientData/>
  </xdr:twoCellAnchor>
  <xdr:twoCellAnchor>
    <xdr:from>
      <xdr:col>7</xdr:col>
      <xdr:colOff>1219200</xdr:colOff>
      <xdr:row>71</xdr:row>
      <xdr:rowOff>91440</xdr:rowOff>
    </xdr:from>
    <xdr:to>
      <xdr:col>7</xdr:col>
      <xdr:colOff>2282190</xdr:colOff>
      <xdr:row>73</xdr:row>
      <xdr:rowOff>53340</xdr:rowOff>
    </xdr:to>
    <xdr:cxnSp macro="">
      <xdr:nvCxnSpPr>
        <xdr:cNvPr id="73" name="Conector de Seta Reta 72">
          <a:extLst>
            <a:ext uri="{FF2B5EF4-FFF2-40B4-BE49-F238E27FC236}">
              <a16:creationId xmlns:a16="http://schemas.microsoft.com/office/drawing/2014/main" xmlns="" id="{8DF34055-E09C-438D-885B-90D31F5E527E}"/>
            </a:ext>
          </a:extLst>
        </xdr:cNvPr>
        <xdr:cNvCxnSpPr>
          <a:stCxn id="71" idx="0"/>
          <a:endCxn id="72" idx="2"/>
        </xdr:cNvCxnSpPr>
      </xdr:nvCxnSpPr>
      <xdr:spPr>
        <a:xfrm flipV="1">
          <a:off x="9616440" y="12496800"/>
          <a:ext cx="1062990" cy="327660"/>
        </a:xfrm>
        <a:prstGeom prst="straightConnector1">
          <a:avLst/>
        </a:prstGeom>
        <a:ln w="12700">
          <a:solidFill>
            <a:schemeClr val="accent2"/>
          </a:solidFill>
          <a:tailEnd type="oval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30480</xdr:colOff>
      <xdr:row>82</xdr:row>
      <xdr:rowOff>15240</xdr:rowOff>
    </xdr:from>
    <xdr:to>
      <xdr:col>8</xdr:col>
      <xdr:colOff>1112520</xdr:colOff>
      <xdr:row>102</xdr:row>
      <xdr:rowOff>45720</xdr:rowOff>
    </xdr:to>
    <xdr:pic>
      <xdr:nvPicPr>
        <xdr:cNvPr id="78" name="Imagem 77">
          <a:extLst>
            <a:ext uri="{FF2B5EF4-FFF2-40B4-BE49-F238E27FC236}">
              <a16:creationId xmlns:a16="http://schemas.microsoft.com/office/drawing/2014/main" xmlns="" id="{2E671C95-D4D5-405E-9D2D-D0CF48D38A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4432280"/>
          <a:ext cx="12946380" cy="36880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2217420</xdr:colOff>
      <xdr:row>78</xdr:row>
      <xdr:rowOff>30480</xdr:rowOff>
    </xdr:from>
    <xdr:to>
      <xdr:col>4</xdr:col>
      <xdr:colOff>1508760</xdr:colOff>
      <xdr:row>81</xdr:row>
      <xdr:rowOff>99060</xdr:rowOff>
    </xdr:to>
    <xdr:sp macro="" textlink="">
      <xdr:nvSpPr>
        <xdr:cNvPr id="79" name="Retângulo 78">
          <a:extLst>
            <a:ext uri="{FF2B5EF4-FFF2-40B4-BE49-F238E27FC236}">
              <a16:creationId xmlns:a16="http://schemas.microsoft.com/office/drawing/2014/main" xmlns="" id="{CFB7C4BF-6588-4BD8-9D1D-A4310121EB23}"/>
            </a:ext>
          </a:extLst>
        </xdr:cNvPr>
        <xdr:cNvSpPr/>
      </xdr:nvSpPr>
      <xdr:spPr>
        <a:xfrm>
          <a:off x="2339340" y="13716000"/>
          <a:ext cx="3429000" cy="61722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12700"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100">
              <a:solidFill>
                <a:schemeClr val="accent2"/>
              </a:solidFill>
            </a:rPr>
            <a:t>Utilize</a:t>
          </a:r>
          <a:r>
            <a:rPr lang="pt-BR" sz="1100" baseline="0">
              <a:solidFill>
                <a:schemeClr val="accent2"/>
              </a:solidFill>
            </a:rPr>
            <a:t> os Resultados Consolidados para ter uma visão mais ampla dos Custos Diretos, Custos Fixos, Análise da Concorrência e os produtos que geram maiores receitas.</a:t>
          </a:r>
          <a:endParaRPr lang="pt-BR" sz="1100">
            <a:solidFill>
              <a:schemeClr val="accent2"/>
            </a:solidFill>
          </a:endParaRPr>
        </a:p>
      </xdr:txBody>
    </xdr:sp>
    <xdr:clientData/>
  </xdr:twoCellAnchor>
  <xdr:twoCellAnchor>
    <xdr:from>
      <xdr:col>2</xdr:col>
      <xdr:colOff>1135380</xdr:colOff>
      <xdr:row>81</xdr:row>
      <xdr:rowOff>99060</xdr:rowOff>
    </xdr:from>
    <xdr:to>
      <xdr:col>4</xdr:col>
      <xdr:colOff>1516380</xdr:colOff>
      <xdr:row>82</xdr:row>
      <xdr:rowOff>160020</xdr:rowOff>
    </xdr:to>
    <xdr:cxnSp macro="">
      <xdr:nvCxnSpPr>
        <xdr:cNvPr id="80" name="Conector de Seta Reta 79">
          <a:extLst>
            <a:ext uri="{FF2B5EF4-FFF2-40B4-BE49-F238E27FC236}">
              <a16:creationId xmlns:a16="http://schemas.microsoft.com/office/drawing/2014/main" xmlns="" id="{5FC1B077-283E-4BEA-B296-A8799E0FA32B}"/>
            </a:ext>
          </a:extLst>
        </xdr:cNvPr>
        <xdr:cNvCxnSpPr>
          <a:stCxn id="79" idx="2"/>
        </xdr:cNvCxnSpPr>
      </xdr:nvCxnSpPr>
      <xdr:spPr>
        <a:xfrm>
          <a:off x="4053840" y="14333220"/>
          <a:ext cx="1722120" cy="243840"/>
        </a:xfrm>
        <a:prstGeom prst="straightConnector1">
          <a:avLst/>
        </a:prstGeom>
        <a:ln w="12700">
          <a:solidFill>
            <a:schemeClr val="accent2"/>
          </a:solidFill>
          <a:tailEnd type="oval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30480</xdr:colOff>
      <xdr:row>109</xdr:row>
      <xdr:rowOff>15240</xdr:rowOff>
    </xdr:from>
    <xdr:to>
      <xdr:col>8</xdr:col>
      <xdr:colOff>1112520</xdr:colOff>
      <xdr:row>143</xdr:row>
      <xdr:rowOff>0</xdr:rowOff>
    </xdr:to>
    <xdr:pic>
      <xdr:nvPicPr>
        <xdr:cNvPr id="86" name="Imagem 85">
          <a:extLst>
            <a:ext uri="{FF2B5EF4-FFF2-40B4-BE49-F238E27FC236}">
              <a16:creationId xmlns:a16="http://schemas.microsoft.com/office/drawing/2014/main" xmlns="" id="{1DD34232-CC2F-4A51-AA7B-D094CAB024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9370040"/>
          <a:ext cx="12946380" cy="6202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2667000</xdr:colOff>
      <xdr:row>105</xdr:row>
      <xdr:rowOff>60960</xdr:rowOff>
    </xdr:from>
    <xdr:to>
      <xdr:col>4</xdr:col>
      <xdr:colOff>617220</xdr:colOff>
      <xdr:row>107</xdr:row>
      <xdr:rowOff>144780</xdr:rowOff>
    </xdr:to>
    <xdr:sp macro="" textlink="">
      <xdr:nvSpPr>
        <xdr:cNvPr id="87" name="Retângulo 86">
          <a:extLst>
            <a:ext uri="{FF2B5EF4-FFF2-40B4-BE49-F238E27FC236}">
              <a16:creationId xmlns:a16="http://schemas.microsoft.com/office/drawing/2014/main" xmlns="" id="{25310DDD-BD4B-453B-8A65-D9A26891D6A7}"/>
            </a:ext>
          </a:extLst>
        </xdr:cNvPr>
        <xdr:cNvSpPr/>
      </xdr:nvSpPr>
      <xdr:spPr>
        <a:xfrm>
          <a:off x="2788920" y="18684240"/>
          <a:ext cx="2087880" cy="44958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12700"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100">
              <a:solidFill>
                <a:schemeClr val="accent2"/>
              </a:solidFill>
            </a:rPr>
            <a:t>Analise os dados</a:t>
          </a:r>
          <a:r>
            <a:rPr lang="pt-BR" sz="1100" baseline="0">
              <a:solidFill>
                <a:schemeClr val="accent2"/>
              </a:solidFill>
            </a:rPr>
            <a:t> facilmente utilizando os gráficos.</a:t>
          </a:r>
          <a:endParaRPr lang="pt-BR" sz="1100">
            <a:solidFill>
              <a:schemeClr val="accent2"/>
            </a:solidFill>
          </a:endParaRPr>
        </a:p>
      </xdr:txBody>
    </xdr:sp>
    <xdr:clientData/>
  </xdr:twoCellAnchor>
  <xdr:twoCellAnchor>
    <xdr:from>
      <xdr:col>2</xdr:col>
      <xdr:colOff>914400</xdr:colOff>
      <xdr:row>107</xdr:row>
      <xdr:rowOff>144780</xdr:rowOff>
    </xdr:from>
    <xdr:to>
      <xdr:col>4</xdr:col>
      <xdr:colOff>2011680</xdr:colOff>
      <xdr:row>109</xdr:row>
      <xdr:rowOff>167640</xdr:rowOff>
    </xdr:to>
    <xdr:cxnSp macro="">
      <xdr:nvCxnSpPr>
        <xdr:cNvPr id="88" name="Conector de Seta Reta 87">
          <a:extLst>
            <a:ext uri="{FF2B5EF4-FFF2-40B4-BE49-F238E27FC236}">
              <a16:creationId xmlns:a16="http://schemas.microsoft.com/office/drawing/2014/main" xmlns="" id="{8914A483-505E-4403-97CE-ECB6D2EB7550}"/>
            </a:ext>
          </a:extLst>
        </xdr:cNvPr>
        <xdr:cNvCxnSpPr>
          <a:stCxn id="87" idx="2"/>
        </xdr:cNvCxnSpPr>
      </xdr:nvCxnSpPr>
      <xdr:spPr>
        <a:xfrm>
          <a:off x="3832860" y="19133820"/>
          <a:ext cx="2438400" cy="388620"/>
        </a:xfrm>
        <a:prstGeom prst="straightConnector1">
          <a:avLst/>
        </a:prstGeom>
        <a:ln w="12700">
          <a:solidFill>
            <a:schemeClr val="accent2"/>
          </a:solidFill>
          <a:tailEnd type="oval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0</xdr:colOff>
      <xdr:row>149</xdr:row>
      <xdr:rowOff>0</xdr:rowOff>
    </xdr:from>
    <xdr:to>
      <xdr:col>8</xdr:col>
      <xdr:colOff>960120</xdr:colOff>
      <xdr:row>179</xdr:row>
      <xdr:rowOff>137160</xdr:rowOff>
    </xdr:to>
    <xdr:pic>
      <xdr:nvPicPr>
        <xdr:cNvPr id="95" name="Imagem 94">
          <a:extLst>
            <a:ext uri="{FF2B5EF4-FFF2-40B4-BE49-F238E27FC236}">
              <a16:creationId xmlns:a16="http://schemas.microsoft.com/office/drawing/2014/main" xmlns="" id="{87FF2F32-7D9F-484B-AA53-59F49303CD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" y="26670000"/>
          <a:ext cx="12824460" cy="56235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2156460</xdr:colOff>
      <xdr:row>145</xdr:row>
      <xdr:rowOff>38100</xdr:rowOff>
    </xdr:from>
    <xdr:to>
      <xdr:col>4</xdr:col>
      <xdr:colOff>106680</xdr:colOff>
      <xdr:row>148</xdr:row>
      <xdr:rowOff>99060</xdr:rowOff>
    </xdr:to>
    <xdr:sp macro="" textlink="">
      <xdr:nvSpPr>
        <xdr:cNvPr id="96" name="Retângulo 95">
          <a:extLst>
            <a:ext uri="{FF2B5EF4-FFF2-40B4-BE49-F238E27FC236}">
              <a16:creationId xmlns:a16="http://schemas.microsoft.com/office/drawing/2014/main" xmlns="" id="{6D6F18BF-D306-44D7-A3A3-448621402096}"/>
            </a:ext>
          </a:extLst>
        </xdr:cNvPr>
        <xdr:cNvSpPr/>
      </xdr:nvSpPr>
      <xdr:spPr>
        <a:xfrm>
          <a:off x="2278380" y="25976580"/>
          <a:ext cx="2087880" cy="60960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12700"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100">
              <a:solidFill>
                <a:schemeClr val="accent2"/>
              </a:solidFill>
            </a:rPr>
            <a:t>Imprima</a:t>
          </a:r>
          <a:r>
            <a:rPr lang="pt-BR" sz="1100" baseline="0">
              <a:solidFill>
                <a:schemeClr val="accent2"/>
              </a:solidFill>
            </a:rPr>
            <a:t> utilizando o relatório de impressão e guarde para análises futuras.</a:t>
          </a:r>
          <a:endParaRPr lang="pt-BR" sz="1100">
            <a:solidFill>
              <a:schemeClr val="accent2"/>
            </a:solidFill>
          </a:endParaRPr>
        </a:p>
      </xdr:txBody>
    </xdr:sp>
    <xdr:clientData/>
  </xdr:twoCellAnchor>
  <xdr:twoCellAnchor>
    <xdr:from>
      <xdr:col>2</xdr:col>
      <xdr:colOff>403860</xdr:colOff>
      <xdr:row>148</xdr:row>
      <xdr:rowOff>99060</xdr:rowOff>
    </xdr:from>
    <xdr:to>
      <xdr:col>4</xdr:col>
      <xdr:colOff>1501140</xdr:colOff>
      <xdr:row>149</xdr:row>
      <xdr:rowOff>144780</xdr:rowOff>
    </xdr:to>
    <xdr:cxnSp macro="">
      <xdr:nvCxnSpPr>
        <xdr:cNvPr id="97" name="Conector de Seta Reta 96">
          <a:extLst>
            <a:ext uri="{FF2B5EF4-FFF2-40B4-BE49-F238E27FC236}">
              <a16:creationId xmlns:a16="http://schemas.microsoft.com/office/drawing/2014/main" xmlns="" id="{81FBB30A-20A9-487D-98C5-52BA7D7E80DC}"/>
            </a:ext>
          </a:extLst>
        </xdr:cNvPr>
        <xdr:cNvCxnSpPr>
          <a:stCxn id="96" idx="2"/>
        </xdr:cNvCxnSpPr>
      </xdr:nvCxnSpPr>
      <xdr:spPr>
        <a:xfrm>
          <a:off x="3322320" y="26586180"/>
          <a:ext cx="2438400" cy="228600"/>
        </a:xfrm>
        <a:prstGeom prst="straightConnector1">
          <a:avLst/>
        </a:prstGeom>
        <a:ln w="12700">
          <a:solidFill>
            <a:schemeClr val="accent2"/>
          </a:solidFill>
          <a:tailEnd type="oval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absolute">
    <xdr:from>
      <xdr:col>1</xdr:col>
      <xdr:colOff>579120</xdr:colOff>
      <xdr:row>8</xdr:row>
      <xdr:rowOff>15240</xdr:rowOff>
    </xdr:from>
    <xdr:to>
      <xdr:col>1</xdr:col>
      <xdr:colOff>1911120</xdr:colOff>
      <xdr:row>8</xdr:row>
      <xdr:rowOff>279800</xdr:rowOff>
    </xdr:to>
    <xdr:sp macro="" textlink="">
      <xdr:nvSpPr>
        <xdr:cNvPr id="44" name="CaixaDeTexto 43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xmlns="" id="{1D3073E9-A9A4-4E0C-8F4F-756DE264D1B1}"/>
            </a:ext>
          </a:extLst>
        </xdr:cNvPr>
        <xdr:cNvSpPr txBox="1"/>
      </xdr:nvSpPr>
      <xdr:spPr>
        <a:xfrm>
          <a:off x="701040" y="769620"/>
          <a:ext cx="1332000" cy="26456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3175">
          <a:solidFill>
            <a:schemeClr val="bg1">
              <a:lumMod val="9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pt-BR" sz="1100" b="0">
              <a:solidFill>
                <a:schemeClr val="accent5">
                  <a:lumMod val="75000"/>
                </a:schemeClr>
              </a:solidFill>
            </a:rPr>
            <a:t>Acessar a Planilha</a:t>
          </a:r>
        </a:p>
      </xdr:txBody>
    </xdr:sp>
    <xdr:clientData/>
  </xdr:twoCellAnchor>
  <xdr:twoCellAnchor>
    <xdr:from>
      <xdr:col>1</xdr:col>
      <xdr:colOff>0</xdr:colOff>
      <xdr:row>8</xdr:row>
      <xdr:rowOff>26670</xdr:rowOff>
    </xdr:from>
    <xdr:to>
      <xdr:col>1</xdr:col>
      <xdr:colOff>432000</xdr:colOff>
      <xdr:row>8</xdr:row>
      <xdr:rowOff>293070</xdr:rowOff>
    </xdr:to>
    <xdr:sp macro="" textlink="">
      <xdr:nvSpPr>
        <xdr:cNvPr id="45" name="Seta: para a Direita 4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C8155A-F044-4DBF-9F77-4D58EE55620C}"/>
            </a:ext>
          </a:extLst>
        </xdr:cNvPr>
        <xdr:cNvSpPr/>
      </xdr:nvSpPr>
      <xdr:spPr>
        <a:xfrm flipH="1">
          <a:off x="121920" y="781050"/>
          <a:ext cx="432000" cy="266400"/>
        </a:xfrm>
        <a:prstGeom prst="rightArrow">
          <a:avLst/>
        </a:prstGeom>
        <a:solidFill>
          <a:schemeClr val="accent5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1">
    <tabColor theme="8" tint="-0.499984740745262"/>
  </sheetPr>
  <dimension ref="A1:V33"/>
  <sheetViews>
    <sheetView showGridLines="0" showRowColHeaders="0" workbookViewId="0"/>
  </sheetViews>
  <sheetFormatPr defaultColWidth="0" defaultRowHeight="15" zeroHeight="1" x14ac:dyDescent="0.25"/>
  <cols>
    <col min="1" max="22" width="8.85546875" customWidth="1"/>
    <col min="23" max="16384" width="8.85546875" hidden="1"/>
  </cols>
  <sheetData>
    <row r="1" s="28" customFormat="1" x14ac:dyDescent="0.25"/>
    <row r="2" s="28" customFormat="1" x14ac:dyDescent="0.25"/>
    <row r="3" s="28" customFormat="1" x14ac:dyDescent="0.25"/>
    <row r="4" ht="1.9" customHeight="1" x14ac:dyDescent="0.25"/>
    <row r="5" s="1" customFormat="1" ht="4.9000000000000004" customHeight="1" x14ac:dyDescent="0.25"/>
    <row r="6" ht="3" customHeight="1" x14ac:dyDescent="0.25"/>
    <row r="7" s="1" customFormat="1" ht="4.9000000000000004" customHeight="1" x14ac:dyDescent="0.25"/>
    <row r="8" ht="1.9" customHeight="1" x14ac:dyDescent="0.25"/>
    <row r="9" x14ac:dyDescent="0.25"/>
    <row r="10" x14ac:dyDescent="0.25"/>
    <row r="11" x14ac:dyDescent="0.25"/>
    <row r="12" x14ac:dyDescent="0.25"/>
    <row r="13" x14ac:dyDescent="0.25"/>
    <row r="14" x14ac:dyDescent="0.25"/>
    <row r="15" x14ac:dyDescent="0.25"/>
    <row r="16" x14ac:dyDescent="0.25"/>
    <row r="17" spans="5:15" x14ac:dyDescent="0.25"/>
    <row r="18" spans="5:15" x14ac:dyDescent="0.25"/>
    <row r="19" spans="5:15" x14ac:dyDescent="0.25"/>
    <row r="20" spans="5:15" x14ac:dyDescent="0.25"/>
    <row r="21" spans="5:15" x14ac:dyDescent="0.25"/>
    <row r="22" spans="5:15" x14ac:dyDescent="0.25"/>
    <row r="23" spans="5:15" x14ac:dyDescent="0.25"/>
    <row r="24" spans="5:15" x14ac:dyDescent="0.25"/>
    <row r="25" spans="5:15" x14ac:dyDescent="0.25"/>
    <row r="26" spans="5:15" ht="21" x14ac:dyDescent="0.25">
      <c r="E26" s="56" t="s">
        <v>102</v>
      </c>
      <c r="F26" s="57"/>
      <c r="G26" s="58" t="s">
        <v>103</v>
      </c>
      <c r="H26" s="59"/>
      <c r="I26" s="59"/>
      <c r="J26" s="59"/>
      <c r="K26" s="59"/>
      <c r="L26" s="59"/>
      <c r="M26" s="59"/>
      <c r="N26" s="59"/>
      <c r="O26" s="60"/>
    </row>
    <row r="27" spans="5:15" x14ac:dyDescent="0.25"/>
    <row r="28" spans="5:15" x14ac:dyDescent="0.25"/>
    <row r="29" spans="5:15" x14ac:dyDescent="0.25"/>
    <row r="30" spans="5:15" x14ac:dyDescent="0.25"/>
    <row r="31" spans="5:15" x14ac:dyDescent="0.25"/>
    <row r="32" spans="5:15" x14ac:dyDescent="0.25"/>
    <row r="33" x14ac:dyDescent="0.25"/>
  </sheetData>
  <sheetProtection algorithmName="SHA-512" hashValue="+cJLfBhDCxwXlFUYMlgHQKM5UotankGh6v3/soS1B8Am9kIW6TIxztJ/nkehplB7pQpcoKV0b9KDd2Df3QDNzA==" saltValue="VVyMwnZoLdI/xBs/pRchIg==" spinCount="100000" sheet="1" objects="1" scenarios="1"/>
  <mergeCells count="2">
    <mergeCell ref="E26:F26"/>
    <mergeCell ref="G26:O26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ilha2">
    <tabColor theme="8" tint="-0.499984740745262"/>
  </sheetPr>
  <dimension ref="A1:X512"/>
  <sheetViews>
    <sheetView showGridLines="0" showRowColHeaders="0" tabSelected="1" workbookViewId="0">
      <pane ySplit="11" topLeftCell="A12" activePane="bottomLeft" state="frozen"/>
      <selection pane="bottomLeft" activeCell="C12" sqref="C12"/>
    </sheetView>
  </sheetViews>
  <sheetFormatPr defaultColWidth="0" defaultRowHeight="14.45" customHeight="1" zeroHeight="1" x14ac:dyDescent="0.25"/>
  <cols>
    <col min="1" max="1" width="1.7109375" customWidth="1"/>
    <col min="2" max="2" width="24.28515625" customWidth="1"/>
    <col min="3" max="3" width="17.28515625" bestFit="1" customWidth="1"/>
    <col min="4" max="4" width="15.7109375" bestFit="1" customWidth="1"/>
    <col min="5" max="5" width="13.5703125" bestFit="1" customWidth="1"/>
    <col min="6" max="6" width="13.85546875" bestFit="1" customWidth="1"/>
    <col min="7" max="7" width="17" bestFit="1" customWidth="1"/>
    <col min="8" max="8" width="12.140625" bestFit="1" customWidth="1"/>
    <col min="9" max="9" width="9.5703125" bestFit="1" customWidth="1"/>
    <col min="10" max="10" width="8.85546875" bestFit="1" customWidth="1"/>
    <col min="11" max="11" width="13.7109375" customWidth="1"/>
    <col min="12" max="12" width="1.7109375" customWidth="1"/>
    <col min="13" max="13" width="34.5703125" customWidth="1"/>
    <col min="14" max="14" width="13.5703125" customWidth="1"/>
    <col min="15" max="15" width="1.7109375" customWidth="1"/>
    <col min="16" max="16" width="8.85546875" hidden="1" customWidth="1"/>
    <col min="17" max="17" width="15.7109375" hidden="1" customWidth="1"/>
    <col min="18" max="18" width="14.5703125" hidden="1" customWidth="1"/>
    <col min="19" max="19" width="20.7109375" hidden="1" customWidth="1"/>
    <col min="20" max="20" width="8.28515625" hidden="1" customWidth="1"/>
    <col min="21" max="21" width="17.28515625" hidden="1" customWidth="1"/>
    <col min="22" max="22" width="13.5703125" hidden="1" customWidth="1"/>
    <col min="23" max="24" width="15.7109375" hidden="1" customWidth="1"/>
    <col min="25" max="16384" width="8.85546875" hidden="1"/>
  </cols>
  <sheetData>
    <row r="1" spans="2:24" s="28" customFormat="1" ht="15" x14ac:dyDescent="0.25"/>
    <row r="2" spans="2:24" s="28" customFormat="1" ht="15" x14ac:dyDescent="0.25"/>
    <row r="3" spans="2:24" s="28" customFormat="1" ht="15" x14ac:dyDescent="0.25"/>
    <row r="4" spans="2:24" ht="1.9" customHeight="1" x14ac:dyDescent="0.25"/>
    <row r="5" spans="2:24" s="1" customFormat="1" ht="4.9000000000000004" customHeight="1" x14ac:dyDescent="0.25"/>
    <row r="6" spans="2:24" ht="3" customHeight="1" x14ac:dyDescent="0.25"/>
    <row r="7" spans="2:24" s="1" customFormat="1" ht="4.9000000000000004" customHeight="1" x14ac:dyDescent="0.25"/>
    <row r="8" spans="2:24" ht="1.9" customHeight="1" x14ac:dyDescent="0.25"/>
    <row r="9" spans="2:24" ht="25.15" customHeight="1" x14ac:dyDescent="0.25"/>
    <row r="10" spans="2:24" ht="25.15" customHeight="1" thickBot="1" x14ac:dyDescent="0.3"/>
    <row r="11" spans="2:24" ht="34.9" customHeight="1" thickBot="1" x14ac:dyDescent="0.3">
      <c r="B11" s="41" t="s">
        <v>0</v>
      </c>
      <c r="C11" s="41" t="s">
        <v>1</v>
      </c>
      <c r="D11" s="42" t="s">
        <v>2</v>
      </c>
      <c r="E11" s="42" t="s">
        <v>3</v>
      </c>
      <c r="F11" s="42" t="s">
        <v>4</v>
      </c>
      <c r="G11" s="43" t="s">
        <v>12</v>
      </c>
      <c r="H11" s="44" t="s">
        <v>13</v>
      </c>
      <c r="I11" s="44" t="s">
        <v>14</v>
      </c>
      <c r="J11" s="44" t="s">
        <v>15</v>
      </c>
      <c r="K11" s="42" t="s">
        <v>16</v>
      </c>
      <c r="M11" s="43" t="s">
        <v>23</v>
      </c>
      <c r="N11" s="43" t="s">
        <v>24</v>
      </c>
      <c r="Q11" s="43" t="s">
        <v>13</v>
      </c>
      <c r="R11" s="43" t="s">
        <v>14</v>
      </c>
      <c r="S11" s="42" t="s">
        <v>22</v>
      </c>
      <c r="T11" s="47" t="s">
        <v>17</v>
      </c>
      <c r="U11" s="42" t="s">
        <v>18</v>
      </c>
      <c r="V11" s="42" t="s">
        <v>19</v>
      </c>
      <c r="W11" s="43" t="s">
        <v>20</v>
      </c>
      <c r="X11" s="43" t="s">
        <v>21</v>
      </c>
    </row>
    <row r="12" spans="2:24" ht="16.5" thickBot="1" x14ac:dyDescent="0.3">
      <c r="B12" s="3" t="s">
        <v>5</v>
      </c>
      <c r="C12" s="4">
        <v>100</v>
      </c>
      <c r="D12" s="5">
        <v>50</v>
      </c>
      <c r="E12" s="6">
        <f>IFERROR(IF(B12="","",C12*D12),"")</f>
        <v>5000</v>
      </c>
      <c r="F12" s="7">
        <f>IFERROR(E12/SUM($E$12:$E$511),"")</f>
        <v>0.21008403361344538</v>
      </c>
      <c r="G12" s="9">
        <v>15</v>
      </c>
      <c r="H12" s="11">
        <v>0.03</v>
      </c>
      <c r="I12" s="11">
        <v>0.12</v>
      </c>
      <c r="J12" s="9">
        <v>10</v>
      </c>
      <c r="K12" s="6">
        <f>G12+C12*(H12+I12)+J12</f>
        <v>40</v>
      </c>
      <c r="M12" s="26" t="s">
        <v>25</v>
      </c>
      <c r="N12" s="15">
        <v>6500</v>
      </c>
      <c r="Q12" s="12">
        <f>IFERROR(H12*E12,"")</f>
        <v>150</v>
      </c>
      <c r="R12" s="12">
        <f>IFERROR(I12*E12,"")</f>
        <v>600</v>
      </c>
      <c r="S12" s="12">
        <f>IFERROR(C12-K12,"")</f>
        <v>60</v>
      </c>
      <c r="T12" s="13">
        <f>IFERROR(S12/C12,"")</f>
        <v>0.6</v>
      </c>
      <c r="U12" s="12">
        <f>IFERROR(V12*C12,"")</f>
        <v>7862.2110322728322</v>
      </c>
      <c r="V12" s="14">
        <f>IFERROR(F12*PE!$F$20,"")</f>
        <v>78.622110322728318</v>
      </c>
      <c r="W12" s="12">
        <f>IFERROR(J12*D12,"")</f>
        <v>500</v>
      </c>
      <c r="X12" s="12">
        <f>IFERROR(G12*D12,"")</f>
        <v>750</v>
      </c>
    </row>
    <row r="13" spans="2:24" ht="16.5" thickBot="1" x14ac:dyDescent="0.3">
      <c r="B13" s="8" t="s">
        <v>6</v>
      </c>
      <c r="C13" s="9">
        <v>120</v>
      </c>
      <c r="D13" s="10">
        <v>40</v>
      </c>
      <c r="E13" s="6">
        <f t="shared" ref="E13:E29" si="0">IFERROR(IF(B13="","",C13*D13),"")</f>
        <v>4800</v>
      </c>
      <c r="F13" s="7">
        <f t="shared" ref="F13:F76" si="1">IFERROR(E13/SUM($E$12:$E$511),"")</f>
        <v>0.20168067226890757</v>
      </c>
      <c r="G13" s="9">
        <v>28</v>
      </c>
      <c r="H13" s="11">
        <v>0.03</v>
      </c>
      <c r="I13" s="11">
        <v>0.12</v>
      </c>
      <c r="J13" s="9">
        <v>18</v>
      </c>
      <c r="K13" s="6">
        <f t="shared" ref="K13:K20" si="2">G13+C13*(H13+I13)+J13</f>
        <v>64</v>
      </c>
      <c r="M13" s="26" t="s">
        <v>27</v>
      </c>
      <c r="N13" s="16">
        <v>600</v>
      </c>
      <c r="Q13" s="12">
        <f t="shared" ref="Q13:Q76" si="3">IFERROR(H13*E13,"")</f>
        <v>144</v>
      </c>
      <c r="R13" s="12">
        <f t="shared" ref="R13:R76" si="4">IFERROR(I13*E13,"")</f>
        <v>576</v>
      </c>
      <c r="S13" s="12">
        <f t="shared" ref="S13:S76" si="5">IFERROR(C13-K13,"")</f>
        <v>56</v>
      </c>
      <c r="T13" s="13">
        <f t="shared" ref="T13:T76" si="6">IFERROR(S13/C13,"")</f>
        <v>0.46666666666666667</v>
      </c>
      <c r="U13" s="12">
        <f t="shared" ref="U13:U76" si="7">IFERROR(V13*C13,"")</f>
        <v>9057.2671091783013</v>
      </c>
      <c r="V13" s="14">
        <f>IFERROR(F13*PE!$F$20,"")</f>
        <v>75.477225909819182</v>
      </c>
      <c r="W13" s="12">
        <f t="shared" ref="W13:W76" si="8">IFERROR(J13*D13,"")</f>
        <v>720</v>
      </c>
      <c r="X13" s="12">
        <f t="shared" ref="X13:X76" si="9">IFERROR(G13*D13,"")</f>
        <v>1120</v>
      </c>
    </row>
    <row r="14" spans="2:24" ht="16.5" thickBot="1" x14ac:dyDescent="0.3">
      <c r="B14" s="8" t="s">
        <v>7</v>
      </c>
      <c r="C14" s="9">
        <v>70</v>
      </c>
      <c r="D14" s="10">
        <v>200</v>
      </c>
      <c r="E14" s="6">
        <f t="shared" si="0"/>
        <v>14000</v>
      </c>
      <c r="F14" s="7">
        <f t="shared" si="1"/>
        <v>0.58823529411764708</v>
      </c>
      <c r="G14" s="9">
        <v>8</v>
      </c>
      <c r="H14" s="11">
        <v>0.03</v>
      </c>
      <c r="I14" s="11">
        <v>0.12</v>
      </c>
      <c r="J14" s="9">
        <v>6</v>
      </c>
      <c r="K14" s="6">
        <f t="shared" si="2"/>
        <v>24.5</v>
      </c>
      <c r="M14" s="26" t="s">
        <v>29</v>
      </c>
      <c r="N14" s="16">
        <v>700</v>
      </c>
      <c r="Q14" s="12">
        <f t="shared" si="3"/>
        <v>420</v>
      </c>
      <c r="R14" s="12">
        <f t="shared" si="4"/>
        <v>1680</v>
      </c>
      <c r="S14" s="12">
        <f t="shared" si="5"/>
        <v>45.5</v>
      </c>
      <c r="T14" s="13">
        <f t="shared" si="6"/>
        <v>0.65</v>
      </c>
      <c r="U14" s="12">
        <f t="shared" si="7"/>
        <v>15409.93362325475</v>
      </c>
      <c r="V14" s="14">
        <f>IFERROR(F14*PE!$F$20,"")</f>
        <v>220.14190890363929</v>
      </c>
      <c r="W14" s="12">
        <f t="shared" si="8"/>
        <v>1200</v>
      </c>
      <c r="X14" s="12">
        <f t="shared" si="9"/>
        <v>1600</v>
      </c>
    </row>
    <row r="15" spans="2:24" ht="16.5" thickBot="1" x14ac:dyDescent="0.3">
      <c r="B15" s="3"/>
      <c r="C15" s="4"/>
      <c r="D15" s="10"/>
      <c r="E15" s="6" t="str">
        <f t="shared" si="0"/>
        <v/>
      </c>
      <c r="F15" s="7" t="str">
        <f t="shared" si="1"/>
        <v/>
      </c>
      <c r="G15" s="9"/>
      <c r="H15" s="11"/>
      <c r="I15" s="11"/>
      <c r="J15" s="9"/>
      <c r="K15" s="6">
        <f t="shared" si="2"/>
        <v>0</v>
      </c>
      <c r="M15" s="26" t="s">
        <v>30</v>
      </c>
      <c r="N15" s="16">
        <v>2000</v>
      </c>
      <c r="Q15" s="12" t="str">
        <f t="shared" si="3"/>
        <v/>
      </c>
      <c r="R15" s="12" t="str">
        <f t="shared" si="4"/>
        <v/>
      </c>
      <c r="S15" s="12">
        <f t="shared" si="5"/>
        <v>0</v>
      </c>
      <c r="T15" s="13" t="str">
        <f t="shared" si="6"/>
        <v/>
      </c>
      <c r="U15" s="12" t="str">
        <f t="shared" si="7"/>
        <v/>
      </c>
      <c r="V15" s="14" t="str">
        <f>IFERROR(F15*PE!$F$20,"")</f>
        <v/>
      </c>
      <c r="W15" s="12">
        <f t="shared" si="8"/>
        <v>0</v>
      </c>
      <c r="X15" s="12">
        <f t="shared" si="9"/>
        <v>0</v>
      </c>
    </row>
    <row r="16" spans="2:24" ht="16.5" thickBot="1" x14ac:dyDescent="0.3">
      <c r="B16" s="3"/>
      <c r="C16" s="4"/>
      <c r="D16" s="10"/>
      <c r="E16" s="6" t="str">
        <f t="shared" si="0"/>
        <v/>
      </c>
      <c r="F16" s="7" t="str">
        <f t="shared" si="1"/>
        <v/>
      </c>
      <c r="G16" s="9"/>
      <c r="H16" s="11"/>
      <c r="I16" s="11"/>
      <c r="J16" s="9"/>
      <c r="K16" s="6">
        <f t="shared" si="2"/>
        <v>0</v>
      </c>
      <c r="M16" s="26" t="s">
        <v>31</v>
      </c>
      <c r="N16" s="16">
        <v>2000</v>
      </c>
      <c r="Q16" s="12" t="str">
        <f t="shared" si="3"/>
        <v/>
      </c>
      <c r="R16" s="12" t="str">
        <f t="shared" si="4"/>
        <v/>
      </c>
      <c r="S16" s="12">
        <f t="shared" si="5"/>
        <v>0</v>
      </c>
      <c r="T16" s="13" t="str">
        <f t="shared" si="6"/>
        <v/>
      </c>
      <c r="U16" s="12" t="str">
        <f t="shared" si="7"/>
        <v/>
      </c>
      <c r="V16" s="14" t="str">
        <f>IFERROR(F16*PE!$F$20,"")</f>
        <v/>
      </c>
      <c r="W16" s="12">
        <f t="shared" si="8"/>
        <v>0</v>
      </c>
      <c r="X16" s="12">
        <f t="shared" si="9"/>
        <v>0</v>
      </c>
    </row>
    <row r="17" spans="2:24" ht="16.5" thickBot="1" x14ac:dyDescent="0.3">
      <c r="B17" s="3"/>
      <c r="C17" s="4"/>
      <c r="D17" s="10"/>
      <c r="E17" s="6" t="str">
        <f t="shared" si="0"/>
        <v/>
      </c>
      <c r="F17" s="7" t="str">
        <f t="shared" si="1"/>
        <v/>
      </c>
      <c r="G17" s="9"/>
      <c r="H17" s="11"/>
      <c r="I17" s="11"/>
      <c r="J17" s="9"/>
      <c r="K17" s="6">
        <f t="shared" si="2"/>
        <v>0</v>
      </c>
      <c r="M17" s="26" t="s">
        <v>33</v>
      </c>
      <c r="N17" s="16">
        <v>1350</v>
      </c>
      <c r="Q17" s="12" t="str">
        <f t="shared" si="3"/>
        <v/>
      </c>
      <c r="R17" s="12" t="str">
        <f t="shared" si="4"/>
        <v/>
      </c>
      <c r="S17" s="12">
        <f t="shared" si="5"/>
        <v>0</v>
      </c>
      <c r="T17" s="13" t="str">
        <f t="shared" si="6"/>
        <v/>
      </c>
      <c r="U17" s="12" t="str">
        <f t="shared" si="7"/>
        <v/>
      </c>
      <c r="V17" s="14" t="str">
        <f>IFERROR(F17*PE!$F$20,"")</f>
        <v/>
      </c>
      <c r="W17" s="12">
        <f t="shared" si="8"/>
        <v>0</v>
      </c>
      <c r="X17" s="12">
        <f t="shared" si="9"/>
        <v>0</v>
      </c>
    </row>
    <row r="18" spans="2:24" ht="16.5" thickBot="1" x14ac:dyDescent="0.3">
      <c r="B18" s="3"/>
      <c r="C18" s="4"/>
      <c r="D18" s="10"/>
      <c r="E18" s="6" t="str">
        <f t="shared" si="0"/>
        <v/>
      </c>
      <c r="F18" s="7" t="str">
        <f t="shared" si="1"/>
        <v/>
      </c>
      <c r="G18" s="9"/>
      <c r="H18" s="11"/>
      <c r="I18" s="11"/>
      <c r="J18" s="9"/>
      <c r="K18" s="6">
        <f t="shared" si="2"/>
        <v>0</v>
      </c>
      <c r="M18" s="26" t="s">
        <v>34</v>
      </c>
      <c r="N18" s="16">
        <v>980</v>
      </c>
      <c r="Q18" s="12" t="str">
        <f t="shared" si="3"/>
        <v/>
      </c>
      <c r="R18" s="12" t="str">
        <f t="shared" si="4"/>
        <v/>
      </c>
      <c r="S18" s="12">
        <f t="shared" si="5"/>
        <v>0</v>
      </c>
      <c r="T18" s="13" t="str">
        <f t="shared" si="6"/>
        <v/>
      </c>
      <c r="U18" s="12" t="str">
        <f t="shared" si="7"/>
        <v/>
      </c>
      <c r="V18" s="14" t="str">
        <f>IFERROR(F18*PE!$F$20,"")</f>
        <v/>
      </c>
      <c r="W18" s="12">
        <f t="shared" si="8"/>
        <v>0</v>
      </c>
      <c r="X18" s="12">
        <f t="shared" si="9"/>
        <v>0</v>
      </c>
    </row>
    <row r="19" spans="2:24" ht="16.5" thickBot="1" x14ac:dyDescent="0.3">
      <c r="B19" s="3"/>
      <c r="C19" s="4"/>
      <c r="D19" s="10"/>
      <c r="E19" s="6" t="str">
        <f t="shared" si="0"/>
        <v/>
      </c>
      <c r="F19" s="7" t="str">
        <f t="shared" si="1"/>
        <v/>
      </c>
      <c r="G19" s="9"/>
      <c r="H19" s="11"/>
      <c r="I19" s="11"/>
      <c r="J19" s="9"/>
      <c r="K19" s="6">
        <f t="shared" si="2"/>
        <v>0</v>
      </c>
      <c r="M19" s="17" t="s">
        <v>35</v>
      </c>
      <c r="N19" s="18">
        <v>1900</v>
      </c>
      <c r="Q19" s="12" t="str">
        <f t="shared" si="3"/>
        <v/>
      </c>
      <c r="R19" s="12" t="str">
        <f t="shared" si="4"/>
        <v/>
      </c>
      <c r="S19" s="12">
        <f t="shared" si="5"/>
        <v>0</v>
      </c>
      <c r="T19" s="13" t="str">
        <f t="shared" si="6"/>
        <v/>
      </c>
      <c r="U19" s="12" t="str">
        <f t="shared" si="7"/>
        <v/>
      </c>
      <c r="V19" s="14" t="str">
        <f>IFERROR(F19*PE!$F$20,"")</f>
        <v/>
      </c>
      <c r="W19" s="12">
        <f t="shared" si="8"/>
        <v>0</v>
      </c>
      <c r="X19" s="12">
        <f t="shared" si="9"/>
        <v>0</v>
      </c>
    </row>
    <row r="20" spans="2:24" ht="16.5" thickBot="1" x14ac:dyDescent="0.3">
      <c r="B20" s="3"/>
      <c r="C20" s="4"/>
      <c r="D20" s="10"/>
      <c r="E20" s="6" t="str">
        <f t="shared" si="0"/>
        <v/>
      </c>
      <c r="F20" s="7" t="str">
        <f t="shared" si="1"/>
        <v/>
      </c>
      <c r="G20" s="9"/>
      <c r="H20" s="11"/>
      <c r="I20" s="11"/>
      <c r="J20" s="9"/>
      <c r="K20" s="6">
        <f t="shared" si="2"/>
        <v>0</v>
      </c>
      <c r="M20" s="19"/>
      <c r="N20" s="20"/>
      <c r="Q20" s="12" t="str">
        <f t="shared" si="3"/>
        <v/>
      </c>
      <c r="R20" s="12" t="str">
        <f t="shared" si="4"/>
        <v/>
      </c>
      <c r="S20" s="12">
        <f t="shared" si="5"/>
        <v>0</v>
      </c>
      <c r="T20" s="13" t="str">
        <f t="shared" si="6"/>
        <v/>
      </c>
      <c r="U20" s="12" t="str">
        <f t="shared" si="7"/>
        <v/>
      </c>
      <c r="V20" s="14" t="str">
        <f>IFERROR(F20*PE!$F$20,"")</f>
        <v/>
      </c>
      <c r="W20" s="12">
        <f t="shared" si="8"/>
        <v>0</v>
      </c>
      <c r="X20" s="12">
        <f t="shared" si="9"/>
        <v>0</v>
      </c>
    </row>
    <row r="21" spans="2:24" ht="16.5" thickBot="1" x14ac:dyDescent="0.3">
      <c r="B21" s="3"/>
      <c r="C21" s="4"/>
      <c r="D21" s="10"/>
      <c r="E21" s="6" t="str">
        <f t="shared" si="0"/>
        <v/>
      </c>
      <c r="F21" s="7" t="str">
        <f t="shared" si="1"/>
        <v/>
      </c>
      <c r="G21" s="9"/>
      <c r="H21" s="11"/>
      <c r="I21" s="11"/>
      <c r="J21" s="9"/>
      <c r="K21" s="6">
        <f t="shared" ref="K21:K30" si="10">G21+C21*(H21+I21)+J21</f>
        <v>0</v>
      </c>
      <c r="M21" s="3"/>
      <c r="N21" s="9"/>
      <c r="Q21" s="12" t="str">
        <f t="shared" si="3"/>
        <v/>
      </c>
      <c r="R21" s="12" t="str">
        <f t="shared" si="4"/>
        <v/>
      </c>
      <c r="S21" s="12">
        <f t="shared" si="5"/>
        <v>0</v>
      </c>
      <c r="T21" s="13" t="str">
        <f t="shared" si="6"/>
        <v/>
      </c>
      <c r="U21" s="12" t="str">
        <f t="shared" si="7"/>
        <v/>
      </c>
      <c r="V21" s="14" t="str">
        <f>IFERROR(F21*PE!$F$20,"")</f>
        <v/>
      </c>
      <c r="W21" s="12">
        <f t="shared" si="8"/>
        <v>0</v>
      </c>
      <c r="X21" s="12">
        <f t="shared" si="9"/>
        <v>0</v>
      </c>
    </row>
    <row r="22" spans="2:24" ht="16.5" thickBot="1" x14ac:dyDescent="0.3">
      <c r="B22" s="3"/>
      <c r="C22" s="4"/>
      <c r="D22" s="10"/>
      <c r="E22" s="6" t="str">
        <f t="shared" si="0"/>
        <v/>
      </c>
      <c r="F22" s="7" t="str">
        <f t="shared" si="1"/>
        <v/>
      </c>
      <c r="G22" s="9"/>
      <c r="H22" s="11"/>
      <c r="I22" s="11"/>
      <c r="J22" s="9"/>
      <c r="K22" s="6">
        <f t="shared" si="10"/>
        <v>0</v>
      </c>
      <c r="M22" s="3"/>
      <c r="N22" s="4"/>
      <c r="Q22" s="12" t="str">
        <f t="shared" si="3"/>
        <v/>
      </c>
      <c r="R22" s="12" t="str">
        <f t="shared" si="4"/>
        <v/>
      </c>
      <c r="S22" s="12">
        <f t="shared" si="5"/>
        <v>0</v>
      </c>
      <c r="T22" s="13" t="str">
        <f t="shared" si="6"/>
        <v/>
      </c>
      <c r="U22" s="12" t="str">
        <f t="shared" si="7"/>
        <v/>
      </c>
      <c r="V22" s="14" t="str">
        <f>IFERROR(F22*PE!$F$20,"")</f>
        <v/>
      </c>
      <c r="W22" s="12">
        <f t="shared" si="8"/>
        <v>0</v>
      </c>
      <c r="X22" s="12">
        <f t="shared" si="9"/>
        <v>0</v>
      </c>
    </row>
    <row r="23" spans="2:24" ht="16.5" thickBot="1" x14ac:dyDescent="0.3">
      <c r="B23" s="3"/>
      <c r="C23" s="4"/>
      <c r="D23" s="10"/>
      <c r="E23" s="6" t="str">
        <f t="shared" si="0"/>
        <v/>
      </c>
      <c r="F23" s="7" t="str">
        <f t="shared" si="1"/>
        <v/>
      </c>
      <c r="G23" s="9"/>
      <c r="H23" s="11"/>
      <c r="I23" s="11"/>
      <c r="J23" s="9"/>
      <c r="K23" s="6">
        <f t="shared" si="10"/>
        <v>0</v>
      </c>
      <c r="M23" s="3"/>
      <c r="N23" s="4"/>
      <c r="Q23" s="12" t="str">
        <f t="shared" si="3"/>
        <v/>
      </c>
      <c r="R23" s="12" t="str">
        <f t="shared" si="4"/>
        <v/>
      </c>
      <c r="S23" s="12">
        <f t="shared" si="5"/>
        <v>0</v>
      </c>
      <c r="T23" s="13" t="str">
        <f t="shared" si="6"/>
        <v/>
      </c>
      <c r="U23" s="12" t="str">
        <f t="shared" si="7"/>
        <v/>
      </c>
      <c r="V23" s="14" t="str">
        <f>IFERROR(F23*PE!$F$20,"")</f>
        <v/>
      </c>
      <c r="W23" s="12">
        <f t="shared" si="8"/>
        <v>0</v>
      </c>
      <c r="X23" s="12">
        <f t="shared" si="9"/>
        <v>0</v>
      </c>
    </row>
    <row r="24" spans="2:24" ht="16.5" thickBot="1" x14ac:dyDescent="0.3">
      <c r="B24" s="3"/>
      <c r="C24" s="4"/>
      <c r="D24" s="10"/>
      <c r="E24" s="6" t="str">
        <f t="shared" si="0"/>
        <v/>
      </c>
      <c r="F24" s="7" t="str">
        <f t="shared" si="1"/>
        <v/>
      </c>
      <c r="G24" s="9"/>
      <c r="H24" s="11"/>
      <c r="I24" s="11"/>
      <c r="J24" s="9"/>
      <c r="K24" s="6">
        <f t="shared" si="10"/>
        <v>0</v>
      </c>
      <c r="M24" s="3"/>
      <c r="N24" s="4"/>
      <c r="Q24" s="12" t="str">
        <f t="shared" si="3"/>
        <v/>
      </c>
      <c r="R24" s="12" t="str">
        <f t="shared" si="4"/>
        <v/>
      </c>
      <c r="S24" s="12">
        <f t="shared" si="5"/>
        <v>0</v>
      </c>
      <c r="T24" s="13" t="str">
        <f t="shared" si="6"/>
        <v/>
      </c>
      <c r="U24" s="12" t="str">
        <f t="shared" si="7"/>
        <v/>
      </c>
      <c r="V24" s="14" t="str">
        <f>IFERROR(F24*PE!$F$20,"")</f>
        <v/>
      </c>
      <c r="W24" s="12">
        <f t="shared" si="8"/>
        <v>0</v>
      </c>
      <c r="X24" s="12">
        <f t="shared" si="9"/>
        <v>0</v>
      </c>
    </row>
    <row r="25" spans="2:24" ht="16.5" thickBot="1" x14ac:dyDescent="0.3">
      <c r="B25" s="3"/>
      <c r="C25" s="4"/>
      <c r="D25" s="10"/>
      <c r="E25" s="6" t="str">
        <f t="shared" si="0"/>
        <v/>
      </c>
      <c r="F25" s="7" t="str">
        <f t="shared" si="1"/>
        <v/>
      </c>
      <c r="G25" s="9"/>
      <c r="H25" s="11"/>
      <c r="I25" s="11"/>
      <c r="J25" s="9"/>
      <c r="K25" s="6">
        <f t="shared" si="10"/>
        <v>0</v>
      </c>
      <c r="M25" s="3"/>
      <c r="N25" s="4"/>
      <c r="Q25" s="12" t="str">
        <f t="shared" si="3"/>
        <v/>
      </c>
      <c r="R25" s="12" t="str">
        <f t="shared" si="4"/>
        <v/>
      </c>
      <c r="S25" s="12">
        <f t="shared" si="5"/>
        <v>0</v>
      </c>
      <c r="T25" s="13" t="str">
        <f t="shared" si="6"/>
        <v/>
      </c>
      <c r="U25" s="12" t="str">
        <f t="shared" si="7"/>
        <v/>
      </c>
      <c r="V25" s="14" t="str">
        <f>IFERROR(F25*PE!$F$20,"")</f>
        <v/>
      </c>
      <c r="W25" s="12">
        <f t="shared" si="8"/>
        <v>0</v>
      </c>
      <c r="X25" s="12">
        <f t="shared" si="9"/>
        <v>0</v>
      </c>
    </row>
    <row r="26" spans="2:24" ht="16.5" thickBot="1" x14ac:dyDescent="0.3">
      <c r="B26" s="3"/>
      <c r="C26" s="4"/>
      <c r="D26" s="10"/>
      <c r="E26" s="6" t="str">
        <f t="shared" si="0"/>
        <v/>
      </c>
      <c r="F26" s="7" t="str">
        <f t="shared" si="1"/>
        <v/>
      </c>
      <c r="G26" s="9"/>
      <c r="H26" s="11"/>
      <c r="I26" s="11"/>
      <c r="J26" s="9"/>
      <c r="K26" s="6">
        <f t="shared" si="10"/>
        <v>0</v>
      </c>
      <c r="M26" s="3"/>
      <c r="N26" s="4"/>
      <c r="Q26" s="12" t="str">
        <f t="shared" si="3"/>
        <v/>
      </c>
      <c r="R26" s="12" t="str">
        <f t="shared" si="4"/>
        <v/>
      </c>
      <c r="S26" s="12">
        <f t="shared" si="5"/>
        <v>0</v>
      </c>
      <c r="T26" s="13" t="str">
        <f t="shared" si="6"/>
        <v/>
      </c>
      <c r="U26" s="12" t="str">
        <f t="shared" si="7"/>
        <v/>
      </c>
      <c r="V26" s="14" t="str">
        <f>IFERROR(F26*PE!$F$20,"")</f>
        <v/>
      </c>
      <c r="W26" s="12">
        <f t="shared" si="8"/>
        <v>0</v>
      </c>
      <c r="X26" s="12">
        <f t="shared" si="9"/>
        <v>0</v>
      </c>
    </row>
    <row r="27" spans="2:24" ht="16.5" thickBot="1" x14ac:dyDescent="0.3">
      <c r="B27" s="3"/>
      <c r="C27" s="4"/>
      <c r="D27" s="10"/>
      <c r="E27" s="6" t="str">
        <f t="shared" si="0"/>
        <v/>
      </c>
      <c r="F27" s="7" t="str">
        <f t="shared" si="1"/>
        <v/>
      </c>
      <c r="G27" s="9"/>
      <c r="H27" s="11"/>
      <c r="I27" s="11"/>
      <c r="J27" s="9"/>
      <c r="K27" s="6">
        <f t="shared" si="10"/>
        <v>0</v>
      </c>
      <c r="M27" s="3"/>
      <c r="N27" s="4"/>
      <c r="Q27" s="12" t="str">
        <f t="shared" si="3"/>
        <v/>
      </c>
      <c r="R27" s="12" t="str">
        <f t="shared" si="4"/>
        <v/>
      </c>
      <c r="S27" s="12">
        <f t="shared" si="5"/>
        <v>0</v>
      </c>
      <c r="T27" s="13" t="str">
        <f t="shared" si="6"/>
        <v/>
      </c>
      <c r="U27" s="12" t="str">
        <f t="shared" si="7"/>
        <v/>
      </c>
      <c r="V27" s="14" t="str">
        <f>IFERROR(F27*PE!$F$20,"")</f>
        <v/>
      </c>
      <c r="W27" s="12">
        <f t="shared" si="8"/>
        <v>0</v>
      </c>
      <c r="X27" s="12">
        <f t="shared" si="9"/>
        <v>0</v>
      </c>
    </row>
    <row r="28" spans="2:24" ht="16.5" thickBot="1" x14ac:dyDescent="0.3">
      <c r="B28" s="3"/>
      <c r="C28" s="4"/>
      <c r="D28" s="10"/>
      <c r="E28" s="6" t="str">
        <f t="shared" si="0"/>
        <v/>
      </c>
      <c r="F28" s="7" t="str">
        <f t="shared" si="1"/>
        <v/>
      </c>
      <c r="G28" s="9"/>
      <c r="H28" s="11"/>
      <c r="I28" s="11"/>
      <c r="J28" s="9"/>
      <c r="K28" s="6">
        <f t="shared" si="10"/>
        <v>0</v>
      </c>
      <c r="M28" s="3"/>
      <c r="N28" s="4"/>
      <c r="Q28" s="12" t="str">
        <f t="shared" si="3"/>
        <v/>
      </c>
      <c r="R28" s="12" t="str">
        <f t="shared" si="4"/>
        <v/>
      </c>
      <c r="S28" s="12">
        <f t="shared" si="5"/>
        <v>0</v>
      </c>
      <c r="T28" s="13" t="str">
        <f t="shared" si="6"/>
        <v/>
      </c>
      <c r="U28" s="12" t="str">
        <f t="shared" si="7"/>
        <v/>
      </c>
      <c r="V28" s="14" t="str">
        <f>IFERROR(F28*PE!$F$20,"")</f>
        <v/>
      </c>
      <c r="W28" s="12">
        <f t="shared" si="8"/>
        <v>0</v>
      </c>
      <c r="X28" s="12">
        <f t="shared" si="9"/>
        <v>0</v>
      </c>
    </row>
    <row r="29" spans="2:24" ht="16.5" thickBot="1" x14ac:dyDescent="0.3">
      <c r="B29" s="3"/>
      <c r="C29" s="4"/>
      <c r="D29" s="10"/>
      <c r="E29" s="6" t="str">
        <f t="shared" si="0"/>
        <v/>
      </c>
      <c r="F29" s="7" t="str">
        <f t="shared" si="1"/>
        <v/>
      </c>
      <c r="G29" s="9"/>
      <c r="H29" s="11"/>
      <c r="I29" s="11"/>
      <c r="J29" s="9"/>
      <c r="K29" s="6">
        <f t="shared" si="10"/>
        <v>0</v>
      </c>
      <c r="M29" s="3"/>
      <c r="N29" s="4"/>
      <c r="Q29" s="12" t="str">
        <f t="shared" si="3"/>
        <v/>
      </c>
      <c r="R29" s="12" t="str">
        <f t="shared" si="4"/>
        <v/>
      </c>
      <c r="S29" s="12">
        <f t="shared" si="5"/>
        <v>0</v>
      </c>
      <c r="T29" s="13" t="str">
        <f t="shared" si="6"/>
        <v/>
      </c>
      <c r="U29" s="12" t="str">
        <f t="shared" si="7"/>
        <v/>
      </c>
      <c r="V29" s="14" t="str">
        <f>IFERROR(F29*PE!$F$20,"")</f>
        <v/>
      </c>
      <c r="W29" s="12">
        <f t="shared" si="8"/>
        <v>0</v>
      </c>
      <c r="X29" s="12">
        <f t="shared" si="9"/>
        <v>0</v>
      </c>
    </row>
    <row r="30" spans="2:24" ht="16.5" thickBot="1" x14ac:dyDescent="0.3">
      <c r="B30" s="3"/>
      <c r="C30" s="4"/>
      <c r="D30" s="10"/>
      <c r="E30" s="6" t="str">
        <f t="shared" ref="E30" si="11">IFERROR(IF(B30="","",C30*D30),"")</f>
        <v/>
      </c>
      <c r="F30" s="7" t="str">
        <f t="shared" si="1"/>
        <v/>
      </c>
      <c r="G30" s="9"/>
      <c r="H30" s="11"/>
      <c r="I30" s="11"/>
      <c r="J30" s="9"/>
      <c r="K30" s="6">
        <f t="shared" si="10"/>
        <v>0</v>
      </c>
      <c r="M30" s="3"/>
      <c r="N30" s="4"/>
      <c r="Q30" s="12" t="str">
        <f t="shared" si="3"/>
        <v/>
      </c>
      <c r="R30" s="12" t="str">
        <f t="shared" si="4"/>
        <v/>
      </c>
      <c r="S30" s="12">
        <f t="shared" si="5"/>
        <v>0</v>
      </c>
      <c r="T30" s="13" t="str">
        <f t="shared" si="6"/>
        <v/>
      </c>
      <c r="U30" s="12" t="str">
        <f t="shared" si="7"/>
        <v/>
      </c>
      <c r="V30" s="14" t="str">
        <f>IFERROR(F30*PE!$F$20,"")</f>
        <v/>
      </c>
      <c r="W30" s="12">
        <f t="shared" si="8"/>
        <v>0</v>
      </c>
      <c r="X30" s="12">
        <f t="shared" si="9"/>
        <v>0</v>
      </c>
    </row>
    <row r="31" spans="2:24" ht="16.5" thickBot="1" x14ac:dyDescent="0.3">
      <c r="B31" s="3"/>
      <c r="C31" s="4"/>
      <c r="D31" s="10"/>
      <c r="E31" s="6" t="str">
        <f t="shared" ref="E31:E94" si="12">IFERROR(IF(B31="","",C31*D31),"")</f>
        <v/>
      </c>
      <c r="F31" s="7" t="str">
        <f t="shared" si="1"/>
        <v/>
      </c>
      <c r="G31" s="9"/>
      <c r="H31" s="11"/>
      <c r="I31" s="11"/>
      <c r="J31" s="9"/>
      <c r="K31" s="6">
        <f t="shared" ref="K31:K94" si="13">G31+C31*(H31+I31)+J31</f>
        <v>0</v>
      </c>
      <c r="M31" s="3"/>
      <c r="N31" s="4"/>
      <c r="Q31" s="12" t="str">
        <f t="shared" si="3"/>
        <v/>
      </c>
      <c r="R31" s="12" t="str">
        <f t="shared" si="4"/>
        <v/>
      </c>
      <c r="S31" s="12">
        <f t="shared" si="5"/>
        <v>0</v>
      </c>
      <c r="T31" s="13" t="str">
        <f t="shared" si="6"/>
        <v/>
      </c>
      <c r="U31" s="12" t="str">
        <f t="shared" si="7"/>
        <v/>
      </c>
      <c r="V31" s="14" t="str">
        <f>IFERROR(F31*PE!$F$20,"")</f>
        <v/>
      </c>
      <c r="W31" s="12">
        <f t="shared" si="8"/>
        <v>0</v>
      </c>
      <c r="X31" s="12">
        <f t="shared" si="9"/>
        <v>0</v>
      </c>
    </row>
    <row r="32" spans="2:24" ht="16.5" thickBot="1" x14ac:dyDescent="0.3">
      <c r="B32" s="3"/>
      <c r="C32" s="4"/>
      <c r="D32" s="10"/>
      <c r="E32" s="6" t="str">
        <f t="shared" si="12"/>
        <v/>
      </c>
      <c r="F32" s="7" t="str">
        <f t="shared" si="1"/>
        <v/>
      </c>
      <c r="G32" s="9"/>
      <c r="H32" s="11"/>
      <c r="I32" s="11"/>
      <c r="J32" s="9"/>
      <c r="K32" s="6">
        <f t="shared" si="13"/>
        <v>0</v>
      </c>
      <c r="M32" s="3"/>
      <c r="N32" s="4"/>
      <c r="Q32" s="12" t="str">
        <f t="shared" si="3"/>
        <v/>
      </c>
      <c r="R32" s="12" t="str">
        <f t="shared" si="4"/>
        <v/>
      </c>
      <c r="S32" s="12">
        <f t="shared" si="5"/>
        <v>0</v>
      </c>
      <c r="T32" s="13" t="str">
        <f t="shared" si="6"/>
        <v/>
      </c>
      <c r="U32" s="12" t="str">
        <f t="shared" si="7"/>
        <v/>
      </c>
      <c r="V32" s="14" t="str">
        <f>IFERROR(F32*PE!$F$20,"")</f>
        <v/>
      </c>
      <c r="W32" s="12">
        <f t="shared" si="8"/>
        <v>0</v>
      </c>
      <c r="X32" s="12">
        <f t="shared" si="9"/>
        <v>0</v>
      </c>
    </row>
    <row r="33" spans="2:24" ht="16.5" thickBot="1" x14ac:dyDescent="0.3">
      <c r="B33" s="3"/>
      <c r="C33" s="4"/>
      <c r="D33" s="10"/>
      <c r="E33" s="6" t="str">
        <f t="shared" si="12"/>
        <v/>
      </c>
      <c r="F33" s="7" t="str">
        <f t="shared" si="1"/>
        <v/>
      </c>
      <c r="G33" s="9"/>
      <c r="H33" s="11"/>
      <c r="I33" s="11"/>
      <c r="J33" s="9"/>
      <c r="K33" s="6">
        <f t="shared" si="13"/>
        <v>0</v>
      </c>
      <c r="M33" s="3"/>
      <c r="N33" s="4"/>
      <c r="Q33" s="12" t="str">
        <f t="shared" si="3"/>
        <v/>
      </c>
      <c r="R33" s="12" t="str">
        <f t="shared" si="4"/>
        <v/>
      </c>
      <c r="S33" s="12">
        <f t="shared" si="5"/>
        <v>0</v>
      </c>
      <c r="T33" s="13" t="str">
        <f t="shared" si="6"/>
        <v/>
      </c>
      <c r="U33" s="12" t="str">
        <f t="shared" si="7"/>
        <v/>
      </c>
      <c r="V33" s="14" t="str">
        <f>IFERROR(F33*PE!$F$20,"")</f>
        <v/>
      </c>
      <c r="W33" s="12">
        <f t="shared" si="8"/>
        <v>0</v>
      </c>
      <c r="X33" s="12">
        <f t="shared" si="9"/>
        <v>0</v>
      </c>
    </row>
    <row r="34" spans="2:24" ht="16.5" thickBot="1" x14ac:dyDescent="0.3">
      <c r="B34" s="3"/>
      <c r="C34" s="4"/>
      <c r="D34" s="10"/>
      <c r="E34" s="6" t="str">
        <f t="shared" si="12"/>
        <v/>
      </c>
      <c r="F34" s="7" t="str">
        <f t="shared" si="1"/>
        <v/>
      </c>
      <c r="G34" s="9"/>
      <c r="H34" s="11"/>
      <c r="I34" s="11"/>
      <c r="J34" s="9"/>
      <c r="K34" s="6">
        <f t="shared" si="13"/>
        <v>0</v>
      </c>
      <c r="M34" s="3"/>
      <c r="N34" s="4"/>
      <c r="Q34" s="12" t="str">
        <f t="shared" si="3"/>
        <v/>
      </c>
      <c r="R34" s="12" t="str">
        <f t="shared" si="4"/>
        <v/>
      </c>
      <c r="S34" s="12">
        <f t="shared" si="5"/>
        <v>0</v>
      </c>
      <c r="T34" s="13" t="str">
        <f t="shared" si="6"/>
        <v/>
      </c>
      <c r="U34" s="12" t="str">
        <f t="shared" si="7"/>
        <v/>
      </c>
      <c r="V34" s="14" t="str">
        <f>IFERROR(F34*PE!$F$20,"")</f>
        <v/>
      </c>
      <c r="W34" s="12">
        <f t="shared" si="8"/>
        <v>0</v>
      </c>
      <c r="X34" s="12">
        <f t="shared" si="9"/>
        <v>0</v>
      </c>
    </row>
    <row r="35" spans="2:24" ht="16.5" thickBot="1" x14ac:dyDescent="0.3">
      <c r="B35" s="3"/>
      <c r="C35" s="4"/>
      <c r="D35" s="10"/>
      <c r="E35" s="6" t="str">
        <f t="shared" si="12"/>
        <v/>
      </c>
      <c r="F35" s="7" t="str">
        <f t="shared" si="1"/>
        <v/>
      </c>
      <c r="G35" s="9"/>
      <c r="H35" s="11"/>
      <c r="I35" s="11"/>
      <c r="J35" s="9"/>
      <c r="K35" s="6">
        <f t="shared" si="13"/>
        <v>0</v>
      </c>
      <c r="M35" s="3"/>
      <c r="N35" s="4"/>
      <c r="Q35" s="12" t="str">
        <f t="shared" si="3"/>
        <v/>
      </c>
      <c r="R35" s="12" t="str">
        <f t="shared" si="4"/>
        <v/>
      </c>
      <c r="S35" s="12">
        <f t="shared" si="5"/>
        <v>0</v>
      </c>
      <c r="T35" s="13" t="str">
        <f t="shared" si="6"/>
        <v/>
      </c>
      <c r="U35" s="12" t="str">
        <f t="shared" si="7"/>
        <v/>
      </c>
      <c r="V35" s="14" t="str">
        <f>IFERROR(F35*PE!$F$20,"")</f>
        <v/>
      </c>
      <c r="W35" s="12">
        <f t="shared" si="8"/>
        <v>0</v>
      </c>
      <c r="X35" s="12">
        <f t="shared" si="9"/>
        <v>0</v>
      </c>
    </row>
    <row r="36" spans="2:24" ht="16.5" thickBot="1" x14ac:dyDescent="0.3">
      <c r="B36" s="3"/>
      <c r="C36" s="4"/>
      <c r="D36" s="10"/>
      <c r="E36" s="6" t="str">
        <f t="shared" si="12"/>
        <v/>
      </c>
      <c r="F36" s="7" t="str">
        <f t="shared" si="1"/>
        <v/>
      </c>
      <c r="G36" s="9"/>
      <c r="H36" s="11"/>
      <c r="I36" s="11"/>
      <c r="J36" s="9"/>
      <c r="K36" s="6">
        <f t="shared" si="13"/>
        <v>0</v>
      </c>
      <c r="M36" s="3"/>
      <c r="N36" s="4"/>
      <c r="Q36" s="12" t="str">
        <f t="shared" si="3"/>
        <v/>
      </c>
      <c r="R36" s="12" t="str">
        <f t="shared" si="4"/>
        <v/>
      </c>
      <c r="S36" s="12">
        <f t="shared" si="5"/>
        <v>0</v>
      </c>
      <c r="T36" s="13" t="str">
        <f t="shared" si="6"/>
        <v/>
      </c>
      <c r="U36" s="12" t="str">
        <f t="shared" si="7"/>
        <v/>
      </c>
      <c r="V36" s="14" t="str">
        <f>IFERROR(F36*PE!$F$20,"")</f>
        <v/>
      </c>
      <c r="W36" s="12">
        <f t="shared" si="8"/>
        <v>0</v>
      </c>
      <c r="X36" s="12">
        <f t="shared" si="9"/>
        <v>0</v>
      </c>
    </row>
    <row r="37" spans="2:24" ht="16.5" thickBot="1" x14ac:dyDescent="0.3">
      <c r="B37" s="3"/>
      <c r="C37" s="4"/>
      <c r="D37" s="10"/>
      <c r="E37" s="6" t="str">
        <f t="shared" si="12"/>
        <v/>
      </c>
      <c r="F37" s="7" t="str">
        <f t="shared" si="1"/>
        <v/>
      </c>
      <c r="G37" s="9"/>
      <c r="H37" s="11"/>
      <c r="I37" s="11"/>
      <c r="J37" s="9"/>
      <c r="K37" s="6">
        <f t="shared" si="13"/>
        <v>0</v>
      </c>
      <c r="M37" s="3"/>
      <c r="N37" s="4"/>
      <c r="Q37" s="12" t="str">
        <f t="shared" si="3"/>
        <v/>
      </c>
      <c r="R37" s="12" t="str">
        <f t="shared" si="4"/>
        <v/>
      </c>
      <c r="S37" s="12">
        <f t="shared" si="5"/>
        <v>0</v>
      </c>
      <c r="T37" s="13" t="str">
        <f t="shared" si="6"/>
        <v/>
      </c>
      <c r="U37" s="12" t="str">
        <f t="shared" si="7"/>
        <v/>
      </c>
      <c r="V37" s="14" t="str">
        <f>IFERROR(F37*PE!$F$20,"")</f>
        <v/>
      </c>
      <c r="W37" s="12">
        <f t="shared" si="8"/>
        <v>0</v>
      </c>
      <c r="X37" s="12">
        <f t="shared" si="9"/>
        <v>0</v>
      </c>
    </row>
    <row r="38" spans="2:24" ht="16.5" thickBot="1" x14ac:dyDescent="0.3">
      <c r="B38" s="3"/>
      <c r="C38" s="4"/>
      <c r="D38" s="10"/>
      <c r="E38" s="6" t="str">
        <f t="shared" si="12"/>
        <v/>
      </c>
      <c r="F38" s="7" t="str">
        <f t="shared" si="1"/>
        <v/>
      </c>
      <c r="G38" s="9"/>
      <c r="H38" s="11"/>
      <c r="I38" s="11"/>
      <c r="J38" s="9"/>
      <c r="K38" s="6">
        <f t="shared" si="13"/>
        <v>0</v>
      </c>
      <c r="M38" s="3"/>
      <c r="N38" s="4"/>
      <c r="Q38" s="12" t="str">
        <f t="shared" si="3"/>
        <v/>
      </c>
      <c r="R38" s="12" t="str">
        <f t="shared" si="4"/>
        <v/>
      </c>
      <c r="S38" s="12">
        <f t="shared" si="5"/>
        <v>0</v>
      </c>
      <c r="T38" s="13" t="str">
        <f t="shared" si="6"/>
        <v/>
      </c>
      <c r="U38" s="12" t="str">
        <f t="shared" si="7"/>
        <v/>
      </c>
      <c r="V38" s="14" t="str">
        <f>IFERROR(F38*PE!$F$20,"")</f>
        <v/>
      </c>
      <c r="W38" s="12">
        <f t="shared" si="8"/>
        <v>0</v>
      </c>
      <c r="X38" s="12">
        <f t="shared" si="9"/>
        <v>0</v>
      </c>
    </row>
    <row r="39" spans="2:24" ht="16.5" thickBot="1" x14ac:dyDescent="0.3">
      <c r="B39" s="3"/>
      <c r="C39" s="4"/>
      <c r="D39" s="10"/>
      <c r="E39" s="6" t="str">
        <f t="shared" si="12"/>
        <v/>
      </c>
      <c r="F39" s="7" t="str">
        <f t="shared" si="1"/>
        <v/>
      </c>
      <c r="G39" s="9"/>
      <c r="H39" s="11"/>
      <c r="I39" s="11"/>
      <c r="J39" s="9"/>
      <c r="K39" s="6">
        <f t="shared" si="13"/>
        <v>0</v>
      </c>
      <c r="M39" s="3"/>
      <c r="N39" s="4"/>
      <c r="Q39" s="12" t="str">
        <f t="shared" si="3"/>
        <v/>
      </c>
      <c r="R39" s="12" t="str">
        <f t="shared" si="4"/>
        <v/>
      </c>
      <c r="S39" s="12">
        <f t="shared" si="5"/>
        <v>0</v>
      </c>
      <c r="T39" s="13" t="str">
        <f t="shared" si="6"/>
        <v/>
      </c>
      <c r="U39" s="12" t="str">
        <f t="shared" si="7"/>
        <v/>
      </c>
      <c r="V39" s="14" t="str">
        <f>IFERROR(F39*PE!$F$20,"")</f>
        <v/>
      </c>
      <c r="W39" s="12">
        <f t="shared" si="8"/>
        <v>0</v>
      </c>
      <c r="X39" s="12">
        <f t="shared" si="9"/>
        <v>0</v>
      </c>
    </row>
    <row r="40" spans="2:24" ht="16.5" thickBot="1" x14ac:dyDescent="0.3">
      <c r="B40" s="3"/>
      <c r="C40" s="4"/>
      <c r="D40" s="10"/>
      <c r="E40" s="6" t="str">
        <f t="shared" si="12"/>
        <v/>
      </c>
      <c r="F40" s="7" t="str">
        <f t="shared" si="1"/>
        <v/>
      </c>
      <c r="G40" s="9"/>
      <c r="H40" s="11"/>
      <c r="I40" s="11"/>
      <c r="J40" s="9"/>
      <c r="K40" s="6">
        <f t="shared" si="13"/>
        <v>0</v>
      </c>
      <c r="M40" s="3"/>
      <c r="N40" s="4"/>
      <c r="Q40" s="12" t="str">
        <f t="shared" si="3"/>
        <v/>
      </c>
      <c r="R40" s="12" t="str">
        <f t="shared" si="4"/>
        <v/>
      </c>
      <c r="S40" s="12">
        <f t="shared" si="5"/>
        <v>0</v>
      </c>
      <c r="T40" s="13" t="str">
        <f t="shared" si="6"/>
        <v/>
      </c>
      <c r="U40" s="12" t="str">
        <f t="shared" si="7"/>
        <v/>
      </c>
      <c r="V40" s="14" t="str">
        <f>IFERROR(F40*PE!$F$20,"")</f>
        <v/>
      </c>
      <c r="W40" s="12">
        <f t="shared" si="8"/>
        <v>0</v>
      </c>
      <c r="X40" s="12">
        <f t="shared" si="9"/>
        <v>0</v>
      </c>
    </row>
    <row r="41" spans="2:24" ht="16.5" thickBot="1" x14ac:dyDescent="0.3">
      <c r="B41" s="3"/>
      <c r="C41" s="4"/>
      <c r="D41" s="10"/>
      <c r="E41" s="6" t="str">
        <f t="shared" si="12"/>
        <v/>
      </c>
      <c r="F41" s="7" t="str">
        <f t="shared" si="1"/>
        <v/>
      </c>
      <c r="G41" s="9"/>
      <c r="H41" s="11"/>
      <c r="I41" s="11"/>
      <c r="J41" s="9"/>
      <c r="K41" s="6">
        <f t="shared" si="13"/>
        <v>0</v>
      </c>
      <c r="M41" s="3"/>
      <c r="N41" s="4"/>
      <c r="Q41" s="12" t="str">
        <f t="shared" si="3"/>
        <v/>
      </c>
      <c r="R41" s="12" t="str">
        <f t="shared" si="4"/>
        <v/>
      </c>
      <c r="S41" s="12">
        <f t="shared" si="5"/>
        <v>0</v>
      </c>
      <c r="T41" s="13" t="str">
        <f t="shared" si="6"/>
        <v/>
      </c>
      <c r="U41" s="12" t="str">
        <f t="shared" si="7"/>
        <v/>
      </c>
      <c r="V41" s="14" t="str">
        <f>IFERROR(F41*PE!$F$20,"")</f>
        <v/>
      </c>
      <c r="W41" s="12">
        <f t="shared" si="8"/>
        <v>0</v>
      </c>
      <c r="X41" s="12">
        <f t="shared" si="9"/>
        <v>0</v>
      </c>
    </row>
    <row r="42" spans="2:24" ht="16.5" thickBot="1" x14ac:dyDescent="0.3">
      <c r="B42" s="3"/>
      <c r="C42" s="4"/>
      <c r="D42" s="10"/>
      <c r="E42" s="6" t="str">
        <f t="shared" si="12"/>
        <v/>
      </c>
      <c r="F42" s="7" t="str">
        <f t="shared" si="1"/>
        <v/>
      </c>
      <c r="G42" s="9"/>
      <c r="H42" s="11"/>
      <c r="I42" s="11"/>
      <c r="J42" s="9"/>
      <c r="K42" s="6">
        <f t="shared" si="13"/>
        <v>0</v>
      </c>
      <c r="M42" s="3"/>
      <c r="N42" s="4"/>
      <c r="Q42" s="12" t="str">
        <f t="shared" si="3"/>
        <v/>
      </c>
      <c r="R42" s="12" t="str">
        <f t="shared" si="4"/>
        <v/>
      </c>
      <c r="S42" s="12">
        <f t="shared" si="5"/>
        <v>0</v>
      </c>
      <c r="T42" s="13" t="str">
        <f t="shared" si="6"/>
        <v/>
      </c>
      <c r="U42" s="12" t="str">
        <f t="shared" si="7"/>
        <v/>
      </c>
      <c r="V42" s="14" t="str">
        <f>IFERROR(F42*PE!$F$20,"")</f>
        <v/>
      </c>
      <c r="W42" s="12">
        <f t="shared" si="8"/>
        <v>0</v>
      </c>
      <c r="X42" s="12">
        <f t="shared" si="9"/>
        <v>0</v>
      </c>
    </row>
    <row r="43" spans="2:24" ht="16.5" thickBot="1" x14ac:dyDescent="0.3">
      <c r="B43" s="3"/>
      <c r="C43" s="4"/>
      <c r="D43" s="10"/>
      <c r="E43" s="6" t="str">
        <f t="shared" si="12"/>
        <v/>
      </c>
      <c r="F43" s="7" t="str">
        <f t="shared" si="1"/>
        <v/>
      </c>
      <c r="G43" s="9"/>
      <c r="H43" s="11"/>
      <c r="I43" s="11"/>
      <c r="J43" s="9"/>
      <c r="K43" s="6">
        <f t="shared" si="13"/>
        <v>0</v>
      </c>
      <c r="M43" s="3"/>
      <c r="N43" s="4"/>
      <c r="Q43" s="12" t="str">
        <f t="shared" si="3"/>
        <v/>
      </c>
      <c r="R43" s="12" t="str">
        <f t="shared" si="4"/>
        <v/>
      </c>
      <c r="S43" s="12">
        <f t="shared" si="5"/>
        <v>0</v>
      </c>
      <c r="T43" s="13" t="str">
        <f t="shared" si="6"/>
        <v/>
      </c>
      <c r="U43" s="12" t="str">
        <f t="shared" si="7"/>
        <v/>
      </c>
      <c r="V43" s="14" t="str">
        <f>IFERROR(F43*PE!$F$20,"")</f>
        <v/>
      </c>
      <c r="W43" s="12">
        <f t="shared" si="8"/>
        <v>0</v>
      </c>
      <c r="X43" s="12">
        <f t="shared" si="9"/>
        <v>0</v>
      </c>
    </row>
    <row r="44" spans="2:24" ht="16.5" thickBot="1" x14ac:dyDescent="0.3">
      <c r="B44" s="3"/>
      <c r="C44" s="4"/>
      <c r="D44" s="10"/>
      <c r="E44" s="6" t="str">
        <f t="shared" si="12"/>
        <v/>
      </c>
      <c r="F44" s="7" t="str">
        <f t="shared" si="1"/>
        <v/>
      </c>
      <c r="G44" s="9"/>
      <c r="H44" s="11"/>
      <c r="I44" s="11"/>
      <c r="J44" s="9"/>
      <c r="K44" s="6">
        <f t="shared" si="13"/>
        <v>0</v>
      </c>
      <c r="M44" s="3"/>
      <c r="N44" s="4"/>
      <c r="Q44" s="12" t="str">
        <f t="shared" si="3"/>
        <v/>
      </c>
      <c r="R44" s="12" t="str">
        <f t="shared" si="4"/>
        <v/>
      </c>
      <c r="S44" s="12">
        <f t="shared" si="5"/>
        <v>0</v>
      </c>
      <c r="T44" s="13" t="str">
        <f t="shared" si="6"/>
        <v/>
      </c>
      <c r="U44" s="12" t="str">
        <f t="shared" si="7"/>
        <v/>
      </c>
      <c r="V44" s="14" t="str">
        <f>IFERROR(F44*PE!$F$20,"")</f>
        <v/>
      </c>
      <c r="W44" s="12">
        <f t="shared" si="8"/>
        <v>0</v>
      </c>
      <c r="X44" s="12">
        <f t="shared" si="9"/>
        <v>0</v>
      </c>
    </row>
    <row r="45" spans="2:24" ht="16.5" thickBot="1" x14ac:dyDescent="0.3">
      <c r="B45" s="3"/>
      <c r="C45" s="4"/>
      <c r="D45" s="10"/>
      <c r="E45" s="6" t="str">
        <f t="shared" si="12"/>
        <v/>
      </c>
      <c r="F45" s="7" t="str">
        <f t="shared" si="1"/>
        <v/>
      </c>
      <c r="G45" s="9"/>
      <c r="H45" s="11"/>
      <c r="I45" s="11"/>
      <c r="J45" s="9"/>
      <c r="K45" s="6">
        <f t="shared" si="13"/>
        <v>0</v>
      </c>
      <c r="M45" s="3"/>
      <c r="N45" s="4"/>
      <c r="Q45" s="12" t="str">
        <f t="shared" si="3"/>
        <v/>
      </c>
      <c r="R45" s="12" t="str">
        <f t="shared" si="4"/>
        <v/>
      </c>
      <c r="S45" s="12">
        <f t="shared" si="5"/>
        <v>0</v>
      </c>
      <c r="T45" s="13" t="str">
        <f t="shared" si="6"/>
        <v/>
      </c>
      <c r="U45" s="12" t="str">
        <f t="shared" si="7"/>
        <v/>
      </c>
      <c r="V45" s="14" t="str">
        <f>IFERROR(F45*PE!$F$20,"")</f>
        <v/>
      </c>
      <c r="W45" s="12">
        <f t="shared" si="8"/>
        <v>0</v>
      </c>
      <c r="X45" s="12">
        <f t="shared" si="9"/>
        <v>0</v>
      </c>
    </row>
    <row r="46" spans="2:24" ht="16.5" thickBot="1" x14ac:dyDescent="0.3">
      <c r="B46" s="3"/>
      <c r="C46" s="4"/>
      <c r="D46" s="10"/>
      <c r="E46" s="6" t="str">
        <f t="shared" si="12"/>
        <v/>
      </c>
      <c r="F46" s="7" t="str">
        <f t="shared" si="1"/>
        <v/>
      </c>
      <c r="G46" s="9"/>
      <c r="H46" s="11"/>
      <c r="I46" s="11"/>
      <c r="J46" s="9"/>
      <c r="K46" s="6">
        <f t="shared" si="13"/>
        <v>0</v>
      </c>
      <c r="M46" s="3"/>
      <c r="N46" s="4"/>
      <c r="Q46" s="12" t="str">
        <f t="shared" si="3"/>
        <v/>
      </c>
      <c r="R46" s="12" t="str">
        <f t="shared" si="4"/>
        <v/>
      </c>
      <c r="S46" s="12">
        <f t="shared" si="5"/>
        <v>0</v>
      </c>
      <c r="T46" s="13" t="str">
        <f t="shared" si="6"/>
        <v/>
      </c>
      <c r="U46" s="12" t="str">
        <f t="shared" si="7"/>
        <v/>
      </c>
      <c r="V46" s="14" t="str">
        <f>IFERROR(F46*PE!$F$20,"")</f>
        <v/>
      </c>
      <c r="W46" s="12">
        <f t="shared" si="8"/>
        <v>0</v>
      </c>
      <c r="X46" s="12">
        <f t="shared" si="9"/>
        <v>0</v>
      </c>
    </row>
    <row r="47" spans="2:24" ht="16.5" thickBot="1" x14ac:dyDescent="0.3">
      <c r="B47" s="3"/>
      <c r="C47" s="4"/>
      <c r="D47" s="10"/>
      <c r="E47" s="6" t="str">
        <f t="shared" si="12"/>
        <v/>
      </c>
      <c r="F47" s="7" t="str">
        <f t="shared" si="1"/>
        <v/>
      </c>
      <c r="G47" s="9"/>
      <c r="H47" s="11"/>
      <c r="I47" s="11"/>
      <c r="J47" s="9"/>
      <c r="K47" s="6">
        <f t="shared" si="13"/>
        <v>0</v>
      </c>
      <c r="M47" s="3"/>
      <c r="N47" s="4"/>
      <c r="Q47" s="12" t="str">
        <f t="shared" si="3"/>
        <v/>
      </c>
      <c r="R47" s="12" t="str">
        <f t="shared" si="4"/>
        <v/>
      </c>
      <c r="S47" s="12">
        <f t="shared" si="5"/>
        <v>0</v>
      </c>
      <c r="T47" s="13" t="str">
        <f t="shared" si="6"/>
        <v/>
      </c>
      <c r="U47" s="12" t="str">
        <f t="shared" si="7"/>
        <v/>
      </c>
      <c r="V47" s="14" t="str">
        <f>IFERROR(F47*PE!$F$20,"")</f>
        <v/>
      </c>
      <c r="W47" s="12">
        <f t="shared" si="8"/>
        <v>0</v>
      </c>
      <c r="X47" s="12">
        <f t="shared" si="9"/>
        <v>0</v>
      </c>
    </row>
    <row r="48" spans="2:24" ht="16.5" thickBot="1" x14ac:dyDescent="0.3">
      <c r="B48" s="3"/>
      <c r="C48" s="4"/>
      <c r="D48" s="10"/>
      <c r="E48" s="6" t="str">
        <f t="shared" si="12"/>
        <v/>
      </c>
      <c r="F48" s="7" t="str">
        <f t="shared" si="1"/>
        <v/>
      </c>
      <c r="G48" s="9"/>
      <c r="H48" s="11"/>
      <c r="I48" s="11"/>
      <c r="J48" s="9"/>
      <c r="K48" s="6">
        <f t="shared" si="13"/>
        <v>0</v>
      </c>
      <c r="M48" s="3"/>
      <c r="N48" s="4"/>
      <c r="Q48" s="12" t="str">
        <f t="shared" si="3"/>
        <v/>
      </c>
      <c r="R48" s="12" t="str">
        <f t="shared" si="4"/>
        <v/>
      </c>
      <c r="S48" s="12">
        <f t="shared" si="5"/>
        <v>0</v>
      </c>
      <c r="T48" s="13" t="str">
        <f t="shared" si="6"/>
        <v/>
      </c>
      <c r="U48" s="12" t="str">
        <f t="shared" si="7"/>
        <v/>
      </c>
      <c r="V48" s="14" t="str">
        <f>IFERROR(F48*PE!$F$20,"")</f>
        <v/>
      </c>
      <c r="W48" s="12">
        <f t="shared" si="8"/>
        <v>0</v>
      </c>
      <c r="X48" s="12">
        <f t="shared" si="9"/>
        <v>0</v>
      </c>
    </row>
    <row r="49" spans="2:24" ht="16.5" thickBot="1" x14ac:dyDescent="0.3">
      <c r="B49" s="3"/>
      <c r="C49" s="4"/>
      <c r="D49" s="10"/>
      <c r="E49" s="6" t="str">
        <f t="shared" si="12"/>
        <v/>
      </c>
      <c r="F49" s="7" t="str">
        <f t="shared" si="1"/>
        <v/>
      </c>
      <c r="G49" s="9"/>
      <c r="H49" s="11"/>
      <c r="I49" s="11"/>
      <c r="J49" s="9"/>
      <c r="K49" s="6">
        <f t="shared" si="13"/>
        <v>0</v>
      </c>
      <c r="M49" s="3"/>
      <c r="N49" s="4"/>
      <c r="Q49" s="12" t="str">
        <f t="shared" si="3"/>
        <v/>
      </c>
      <c r="R49" s="12" t="str">
        <f t="shared" si="4"/>
        <v/>
      </c>
      <c r="S49" s="12">
        <f t="shared" si="5"/>
        <v>0</v>
      </c>
      <c r="T49" s="13" t="str">
        <f t="shared" si="6"/>
        <v/>
      </c>
      <c r="U49" s="12" t="str">
        <f t="shared" si="7"/>
        <v/>
      </c>
      <c r="V49" s="14" t="str">
        <f>IFERROR(F49*PE!$F$20,"")</f>
        <v/>
      </c>
      <c r="W49" s="12">
        <f t="shared" si="8"/>
        <v>0</v>
      </c>
      <c r="X49" s="12">
        <f t="shared" si="9"/>
        <v>0</v>
      </c>
    </row>
    <row r="50" spans="2:24" ht="16.5" thickBot="1" x14ac:dyDescent="0.3">
      <c r="B50" s="3"/>
      <c r="C50" s="4"/>
      <c r="D50" s="10"/>
      <c r="E50" s="6" t="str">
        <f t="shared" si="12"/>
        <v/>
      </c>
      <c r="F50" s="7" t="str">
        <f t="shared" si="1"/>
        <v/>
      </c>
      <c r="G50" s="9"/>
      <c r="H50" s="11"/>
      <c r="I50" s="11"/>
      <c r="J50" s="9"/>
      <c r="K50" s="6">
        <f t="shared" si="13"/>
        <v>0</v>
      </c>
      <c r="M50" s="3"/>
      <c r="N50" s="4"/>
      <c r="Q50" s="12" t="str">
        <f t="shared" si="3"/>
        <v/>
      </c>
      <c r="R50" s="12" t="str">
        <f t="shared" si="4"/>
        <v/>
      </c>
      <c r="S50" s="12">
        <f t="shared" si="5"/>
        <v>0</v>
      </c>
      <c r="T50" s="13" t="str">
        <f t="shared" si="6"/>
        <v/>
      </c>
      <c r="U50" s="12" t="str">
        <f t="shared" si="7"/>
        <v/>
      </c>
      <c r="V50" s="14" t="str">
        <f>IFERROR(F50*PE!$F$20,"")</f>
        <v/>
      </c>
      <c r="W50" s="12">
        <f t="shared" si="8"/>
        <v>0</v>
      </c>
      <c r="X50" s="12">
        <f t="shared" si="9"/>
        <v>0</v>
      </c>
    </row>
    <row r="51" spans="2:24" ht="16.5" thickBot="1" x14ac:dyDescent="0.3">
      <c r="B51" s="3"/>
      <c r="C51" s="4"/>
      <c r="D51" s="10"/>
      <c r="E51" s="6" t="str">
        <f t="shared" si="12"/>
        <v/>
      </c>
      <c r="F51" s="7" t="str">
        <f t="shared" si="1"/>
        <v/>
      </c>
      <c r="G51" s="9"/>
      <c r="H51" s="11"/>
      <c r="I51" s="11"/>
      <c r="J51" s="9"/>
      <c r="K51" s="6">
        <f t="shared" si="13"/>
        <v>0</v>
      </c>
      <c r="M51" s="3"/>
      <c r="N51" s="4"/>
      <c r="Q51" s="12" t="str">
        <f t="shared" si="3"/>
        <v/>
      </c>
      <c r="R51" s="12" t="str">
        <f t="shared" si="4"/>
        <v/>
      </c>
      <c r="S51" s="12">
        <f t="shared" si="5"/>
        <v>0</v>
      </c>
      <c r="T51" s="13" t="str">
        <f t="shared" si="6"/>
        <v/>
      </c>
      <c r="U51" s="12" t="str">
        <f t="shared" si="7"/>
        <v/>
      </c>
      <c r="V51" s="14" t="str">
        <f>IFERROR(F51*PE!$F$20,"")</f>
        <v/>
      </c>
      <c r="W51" s="12">
        <f t="shared" si="8"/>
        <v>0</v>
      </c>
      <c r="X51" s="12">
        <f t="shared" si="9"/>
        <v>0</v>
      </c>
    </row>
    <row r="52" spans="2:24" ht="16.5" thickBot="1" x14ac:dyDescent="0.3">
      <c r="B52" s="3"/>
      <c r="C52" s="4"/>
      <c r="D52" s="10"/>
      <c r="E52" s="6" t="str">
        <f t="shared" si="12"/>
        <v/>
      </c>
      <c r="F52" s="7" t="str">
        <f t="shared" si="1"/>
        <v/>
      </c>
      <c r="G52" s="9"/>
      <c r="H52" s="11"/>
      <c r="I52" s="11"/>
      <c r="J52" s="9"/>
      <c r="K52" s="6">
        <f t="shared" si="13"/>
        <v>0</v>
      </c>
      <c r="Q52" s="12" t="str">
        <f t="shared" si="3"/>
        <v/>
      </c>
      <c r="R52" s="12" t="str">
        <f t="shared" si="4"/>
        <v/>
      </c>
      <c r="S52" s="12">
        <f t="shared" si="5"/>
        <v>0</v>
      </c>
      <c r="T52" s="13" t="str">
        <f t="shared" si="6"/>
        <v/>
      </c>
      <c r="U52" s="12" t="str">
        <f t="shared" si="7"/>
        <v/>
      </c>
      <c r="V52" s="14" t="str">
        <f>IFERROR(F52*PE!$F$20,"")</f>
        <v/>
      </c>
      <c r="W52" s="12">
        <f t="shared" si="8"/>
        <v>0</v>
      </c>
      <c r="X52" s="12">
        <f t="shared" si="9"/>
        <v>0</v>
      </c>
    </row>
    <row r="53" spans="2:24" ht="16.5" thickBot="1" x14ac:dyDescent="0.3">
      <c r="B53" s="3"/>
      <c r="C53" s="4"/>
      <c r="D53" s="10"/>
      <c r="E53" s="6" t="str">
        <f t="shared" si="12"/>
        <v/>
      </c>
      <c r="F53" s="7" t="str">
        <f t="shared" si="1"/>
        <v/>
      </c>
      <c r="G53" s="9"/>
      <c r="H53" s="11"/>
      <c r="I53" s="11"/>
      <c r="J53" s="9"/>
      <c r="K53" s="6">
        <f t="shared" si="13"/>
        <v>0</v>
      </c>
      <c r="Q53" s="12" t="str">
        <f t="shared" si="3"/>
        <v/>
      </c>
      <c r="R53" s="12" t="str">
        <f t="shared" si="4"/>
        <v/>
      </c>
      <c r="S53" s="12">
        <f t="shared" si="5"/>
        <v>0</v>
      </c>
      <c r="T53" s="13" t="str">
        <f t="shared" si="6"/>
        <v/>
      </c>
      <c r="U53" s="12" t="str">
        <f t="shared" si="7"/>
        <v/>
      </c>
      <c r="V53" s="14" t="str">
        <f>IFERROR(F53*PE!$F$20,"")</f>
        <v/>
      </c>
      <c r="W53" s="12">
        <f t="shared" si="8"/>
        <v>0</v>
      </c>
      <c r="X53" s="12">
        <f t="shared" si="9"/>
        <v>0</v>
      </c>
    </row>
    <row r="54" spans="2:24" ht="16.5" thickBot="1" x14ac:dyDescent="0.3">
      <c r="B54" s="3"/>
      <c r="C54" s="4"/>
      <c r="D54" s="10"/>
      <c r="E54" s="6" t="str">
        <f t="shared" si="12"/>
        <v/>
      </c>
      <c r="F54" s="7" t="str">
        <f t="shared" si="1"/>
        <v/>
      </c>
      <c r="G54" s="9"/>
      <c r="H54" s="11"/>
      <c r="I54" s="11"/>
      <c r="J54" s="9"/>
      <c r="K54" s="6">
        <f t="shared" si="13"/>
        <v>0</v>
      </c>
      <c r="Q54" s="12" t="str">
        <f t="shared" si="3"/>
        <v/>
      </c>
      <c r="R54" s="12" t="str">
        <f t="shared" si="4"/>
        <v/>
      </c>
      <c r="S54" s="12">
        <f t="shared" si="5"/>
        <v>0</v>
      </c>
      <c r="T54" s="13" t="str">
        <f t="shared" si="6"/>
        <v/>
      </c>
      <c r="U54" s="12" t="str">
        <f t="shared" si="7"/>
        <v/>
      </c>
      <c r="V54" s="14" t="str">
        <f>IFERROR(F54*PE!$F$20,"")</f>
        <v/>
      </c>
      <c r="W54" s="12">
        <f t="shared" si="8"/>
        <v>0</v>
      </c>
      <c r="X54" s="12">
        <f t="shared" si="9"/>
        <v>0</v>
      </c>
    </row>
    <row r="55" spans="2:24" ht="16.5" thickBot="1" x14ac:dyDescent="0.3">
      <c r="B55" s="3"/>
      <c r="C55" s="4"/>
      <c r="D55" s="10"/>
      <c r="E55" s="6" t="str">
        <f t="shared" si="12"/>
        <v/>
      </c>
      <c r="F55" s="7" t="str">
        <f t="shared" si="1"/>
        <v/>
      </c>
      <c r="G55" s="9"/>
      <c r="H55" s="11"/>
      <c r="I55" s="11"/>
      <c r="J55" s="9"/>
      <c r="K55" s="6">
        <f t="shared" si="13"/>
        <v>0</v>
      </c>
      <c r="Q55" s="12" t="str">
        <f t="shared" si="3"/>
        <v/>
      </c>
      <c r="R55" s="12" t="str">
        <f t="shared" si="4"/>
        <v/>
      </c>
      <c r="S55" s="12">
        <f t="shared" si="5"/>
        <v>0</v>
      </c>
      <c r="T55" s="13" t="str">
        <f t="shared" si="6"/>
        <v/>
      </c>
      <c r="U55" s="12" t="str">
        <f t="shared" si="7"/>
        <v/>
      </c>
      <c r="V55" s="14" t="str">
        <f>IFERROR(F55*PE!$F$20,"")</f>
        <v/>
      </c>
      <c r="W55" s="12">
        <f t="shared" si="8"/>
        <v>0</v>
      </c>
      <c r="X55" s="12">
        <f t="shared" si="9"/>
        <v>0</v>
      </c>
    </row>
    <row r="56" spans="2:24" ht="16.5" thickBot="1" x14ac:dyDescent="0.3">
      <c r="B56" s="3"/>
      <c r="C56" s="4"/>
      <c r="D56" s="10"/>
      <c r="E56" s="6" t="str">
        <f t="shared" si="12"/>
        <v/>
      </c>
      <c r="F56" s="7" t="str">
        <f t="shared" si="1"/>
        <v/>
      </c>
      <c r="G56" s="9"/>
      <c r="H56" s="11"/>
      <c r="I56" s="11"/>
      <c r="J56" s="9"/>
      <c r="K56" s="6">
        <f t="shared" si="13"/>
        <v>0</v>
      </c>
      <c r="Q56" s="12" t="str">
        <f t="shared" si="3"/>
        <v/>
      </c>
      <c r="R56" s="12" t="str">
        <f t="shared" si="4"/>
        <v/>
      </c>
      <c r="S56" s="12">
        <f t="shared" si="5"/>
        <v>0</v>
      </c>
      <c r="T56" s="13" t="str">
        <f t="shared" si="6"/>
        <v/>
      </c>
      <c r="U56" s="12" t="str">
        <f t="shared" si="7"/>
        <v/>
      </c>
      <c r="V56" s="14" t="str">
        <f>IFERROR(F56*PE!$F$20,"")</f>
        <v/>
      </c>
      <c r="W56" s="12">
        <f t="shared" si="8"/>
        <v>0</v>
      </c>
      <c r="X56" s="12">
        <f t="shared" si="9"/>
        <v>0</v>
      </c>
    </row>
    <row r="57" spans="2:24" ht="16.5" thickBot="1" x14ac:dyDescent="0.3">
      <c r="B57" s="3"/>
      <c r="C57" s="4"/>
      <c r="D57" s="10"/>
      <c r="E57" s="6" t="str">
        <f t="shared" si="12"/>
        <v/>
      </c>
      <c r="F57" s="7" t="str">
        <f t="shared" si="1"/>
        <v/>
      </c>
      <c r="G57" s="9"/>
      <c r="H57" s="11"/>
      <c r="I57" s="11"/>
      <c r="J57" s="9"/>
      <c r="K57" s="6">
        <f t="shared" si="13"/>
        <v>0</v>
      </c>
      <c r="Q57" s="12" t="str">
        <f t="shared" si="3"/>
        <v/>
      </c>
      <c r="R57" s="12" t="str">
        <f t="shared" si="4"/>
        <v/>
      </c>
      <c r="S57" s="12">
        <f t="shared" si="5"/>
        <v>0</v>
      </c>
      <c r="T57" s="13" t="str">
        <f t="shared" si="6"/>
        <v/>
      </c>
      <c r="U57" s="12" t="str">
        <f t="shared" si="7"/>
        <v/>
      </c>
      <c r="V57" s="14" t="str">
        <f>IFERROR(F57*PE!$F$20,"")</f>
        <v/>
      </c>
      <c r="W57" s="12">
        <f t="shared" si="8"/>
        <v>0</v>
      </c>
      <c r="X57" s="12">
        <f t="shared" si="9"/>
        <v>0</v>
      </c>
    </row>
    <row r="58" spans="2:24" ht="16.5" thickBot="1" x14ac:dyDescent="0.3">
      <c r="B58" s="3"/>
      <c r="C58" s="4"/>
      <c r="D58" s="10"/>
      <c r="E58" s="6" t="str">
        <f t="shared" si="12"/>
        <v/>
      </c>
      <c r="F58" s="7" t="str">
        <f t="shared" si="1"/>
        <v/>
      </c>
      <c r="G58" s="9"/>
      <c r="H58" s="11"/>
      <c r="I58" s="11"/>
      <c r="J58" s="9"/>
      <c r="K58" s="6">
        <f t="shared" si="13"/>
        <v>0</v>
      </c>
      <c r="Q58" s="12" t="str">
        <f t="shared" si="3"/>
        <v/>
      </c>
      <c r="R58" s="12" t="str">
        <f t="shared" si="4"/>
        <v/>
      </c>
      <c r="S58" s="12">
        <f t="shared" si="5"/>
        <v>0</v>
      </c>
      <c r="T58" s="13" t="str">
        <f t="shared" si="6"/>
        <v/>
      </c>
      <c r="U58" s="12" t="str">
        <f t="shared" si="7"/>
        <v/>
      </c>
      <c r="V58" s="14" t="str">
        <f>IFERROR(F58*PE!$F$20,"")</f>
        <v/>
      </c>
      <c r="W58" s="12">
        <f t="shared" si="8"/>
        <v>0</v>
      </c>
      <c r="X58" s="12">
        <f t="shared" si="9"/>
        <v>0</v>
      </c>
    </row>
    <row r="59" spans="2:24" ht="14.45" customHeight="1" thickBot="1" x14ac:dyDescent="0.3">
      <c r="B59" s="3"/>
      <c r="C59" s="4"/>
      <c r="D59" s="10"/>
      <c r="E59" s="6" t="str">
        <f t="shared" si="12"/>
        <v/>
      </c>
      <c r="F59" s="7" t="str">
        <f t="shared" si="1"/>
        <v/>
      </c>
      <c r="G59" s="9"/>
      <c r="H59" s="11"/>
      <c r="I59" s="11"/>
      <c r="J59" s="9"/>
      <c r="K59" s="6">
        <f t="shared" si="13"/>
        <v>0</v>
      </c>
      <c r="Q59" s="12" t="str">
        <f t="shared" si="3"/>
        <v/>
      </c>
      <c r="R59" s="12" t="str">
        <f t="shared" si="4"/>
        <v/>
      </c>
      <c r="S59" s="12">
        <f t="shared" si="5"/>
        <v>0</v>
      </c>
      <c r="T59" s="13" t="str">
        <f t="shared" si="6"/>
        <v/>
      </c>
      <c r="U59" s="12" t="str">
        <f t="shared" si="7"/>
        <v/>
      </c>
      <c r="V59" s="14" t="str">
        <f>IFERROR(F59*PE!$F$20,"")</f>
        <v/>
      </c>
      <c r="W59" s="12">
        <f t="shared" si="8"/>
        <v>0</v>
      </c>
      <c r="X59" s="12">
        <f t="shared" si="9"/>
        <v>0</v>
      </c>
    </row>
    <row r="60" spans="2:24" ht="14.45" customHeight="1" thickBot="1" x14ac:dyDescent="0.3">
      <c r="B60" s="3"/>
      <c r="C60" s="4"/>
      <c r="D60" s="10"/>
      <c r="E60" s="6" t="str">
        <f t="shared" si="12"/>
        <v/>
      </c>
      <c r="F60" s="7" t="str">
        <f t="shared" si="1"/>
        <v/>
      </c>
      <c r="G60" s="9"/>
      <c r="H60" s="11"/>
      <c r="I60" s="11"/>
      <c r="J60" s="9"/>
      <c r="K60" s="6">
        <f t="shared" si="13"/>
        <v>0</v>
      </c>
      <c r="Q60" s="12" t="str">
        <f t="shared" si="3"/>
        <v/>
      </c>
      <c r="R60" s="12" t="str">
        <f t="shared" si="4"/>
        <v/>
      </c>
      <c r="S60" s="12">
        <f t="shared" si="5"/>
        <v>0</v>
      </c>
      <c r="T60" s="13" t="str">
        <f t="shared" si="6"/>
        <v/>
      </c>
      <c r="U60" s="12" t="str">
        <f t="shared" si="7"/>
        <v/>
      </c>
      <c r="V60" s="14" t="str">
        <f>IFERROR(F60*PE!$F$20,"")</f>
        <v/>
      </c>
      <c r="W60" s="12">
        <f t="shared" si="8"/>
        <v>0</v>
      </c>
      <c r="X60" s="12">
        <f t="shared" si="9"/>
        <v>0</v>
      </c>
    </row>
    <row r="61" spans="2:24" ht="14.45" customHeight="1" thickBot="1" x14ac:dyDescent="0.3">
      <c r="B61" s="3"/>
      <c r="C61" s="4"/>
      <c r="D61" s="10"/>
      <c r="E61" s="6" t="str">
        <f t="shared" si="12"/>
        <v/>
      </c>
      <c r="F61" s="7" t="str">
        <f t="shared" si="1"/>
        <v/>
      </c>
      <c r="G61" s="9"/>
      <c r="H61" s="11"/>
      <c r="I61" s="11"/>
      <c r="J61" s="9"/>
      <c r="K61" s="6">
        <f t="shared" si="13"/>
        <v>0</v>
      </c>
      <c r="Q61" s="12" t="str">
        <f t="shared" si="3"/>
        <v/>
      </c>
      <c r="R61" s="12" t="str">
        <f t="shared" si="4"/>
        <v/>
      </c>
      <c r="S61" s="12">
        <f t="shared" si="5"/>
        <v>0</v>
      </c>
      <c r="T61" s="13" t="str">
        <f t="shared" si="6"/>
        <v/>
      </c>
      <c r="U61" s="12" t="str">
        <f t="shared" si="7"/>
        <v/>
      </c>
      <c r="V61" s="14" t="str">
        <f>IFERROR(F61*PE!$F$20,"")</f>
        <v/>
      </c>
      <c r="W61" s="12">
        <f t="shared" si="8"/>
        <v>0</v>
      </c>
      <c r="X61" s="12">
        <f t="shared" si="9"/>
        <v>0</v>
      </c>
    </row>
    <row r="62" spans="2:24" ht="14.45" customHeight="1" thickBot="1" x14ac:dyDescent="0.3">
      <c r="B62" s="3"/>
      <c r="C62" s="4"/>
      <c r="D62" s="10"/>
      <c r="E62" s="6" t="str">
        <f t="shared" si="12"/>
        <v/>
      </c>
      <c r="F62" s="7" t="str">
        <f t="shared" si="1"/>
        <v/>
      </c>
      <c r="G62" s="9"/>
      <c r="H62" s="11"/>
      <c r="I62" s="11"/>
      <c r="J62" s="9"/>
      <c r="K62" s="6">
        <f t="shared" si="13"/>
        <v>0</v>
      </c>
      <c r="Q62" s="12" t="str">
        <f t="shared" si="3"/>
        <v/>
      </c>
      <c r="R62" s="12" t="str">
        <f t="shared" si="4"/>
        <v/>
      </c>
      <c r="S62" s="12">
        <f t="shared" si="5"/>
        <v>0</v>
      </c>
      <c r="T62" s="13" t="str">
        <f t="shared" si="6"/>
        <v/>
      </c>
      <c r="U62" s="12" t="str">
        <f t="shared" si="7"/>
        <v/>
      </c>
      <c r="V62" s="14" t="str">
        <f>IFERROR(F62*PE!$F$20,"")</f>
        <v/>
      </c>
      <c r="W62" s="12">
        <f t="shared" si="8"/>
        <v>0</v>
      </c>
      <c r="X62" s="12">
        <f t="shared" si="9"/>
        <v>0</v>
      </c>
    </row>
    <row r="63" spans="2:24" ht="14.45" customHeight="1" thickBot="1" x14ac:dyDescent="0.3">
      <c r="B63" s="3"/>
      <c r="C63" s="4"/>
      <c r="D63" s="10"/>
      <c r="E63" s="6" t="str">
        <f t="shared" si="12"/>
        <v/>
      </c>
      <c r="F63" s="7" t="str">
        <f t="shared" si="1"/>
        <v/>
      </c>
      <c r="G63" s="9"/>
      <c r="H63" s="11"/>
      <c r="I63" s="11"/>
      <c r="J63" s="9"/>
      <c r="K63" s="6">
        <f t="shared" si="13"/>
        <v>0</v>
      </c>
      <c r="Q63" s="12" t="str">
        <f t="shared" si="3"/>
        <v/>
      </c>
      <c r="R63" s="12" t="str">
        <f t="shared" si="4"/>
        <v/>
      </c>
      <c r="S63" s="12">
        <f t="shared" si="5"/>
        <v>0</v>
      </c>
      <c r="T63" s="13" t="str">
        <f t="shared" si="6"/>
        <v/>
      </c>
      <c r="U63" s="12" t="str">
        <f t="shared" si="7"/>
        <v/>
      </c>
      <c r="V63" s="14" t="str">
        <f>IFERROR(F63*PE!$F$20,"")</f>
        <v/>
      </c>
      <c r="W63" s="12">
        <f t="shared" si="8"/>
        <v>0</v>
      </c>
      <c r="X63" s="12">
        <f t="shared" si="9"/>
        <v>0</v>
      </c>
    </row>
    <row r="64" spans="2:24" ht="14.45" customHeight="1" thickBot="1" x14ac:dyDescent="0.3">
      <c r="B64" s="3"/>
      <c r="C64" s="4"/>
      <c r="D64" s="10"/>
      <c r="E64" s="6" t="str">
        <f t="shared" si="12"/>
        <v/>
      </c>
      <c r="F64" s="7" t="str">
        <f t="shared" si="1"/>
        <v/>
      </c>
      <c r="G64" s="9"/>
      <c r="H64" s="11"/>
      <c r="I64" s="11"/>
      <c r="J64" s="9"/>
      <c r="K64" s="6">
        <f t="shared" si="13"/>
        <v>0</v>
      </c>
      <c r="Q64" s="12" t="str">
        <f t="shared" si="3"/>
        <v/>
      </c>
      <c r="R64" s="12" t="str">
        <f t="shared" si="4"/>
        <v/>
      </c>
      <c r="S64" s="12">
        <f t="shared" si="5"/>
        <v>0</v>
      </c>
      <c r="T64" s="13" t="str">
        <f t="shared" si="6"/>
        <v/>
      </c>
      <c r="U64" s="12" t="str">
        <f t="shared" si="7"/>
        <v/>
      </c>
      <c r="V64" s="14" t="str">
        <f>IFERROR(F64*PE!$F$20,"")</f>
        <v/>
      </c>
      <c r="W64" s="12">
        <f t="shared" si="8"/>
        <v>0</v>
      </c>
      <c r="X64" s="12">
        <f t="shared" si="9"/>
        <v>0</v>
      </c>
    </row>
    <row r="65" spans="2:24" ht="14.45" customHeight="1" thickBot="1" x14ac:dyDescent="0.3">
      <c r="B65" s="3"/>
      <c r="C65" s="4"/>
      <c r="D65" s="10"/>
      <c r="E65" s="6" t="str">
        <f t="shared" si="12"/>
        <v/>
      </c>
      <c r="F65" s="7" t="str">
        <f t="shared" si="1"/>
        <v/>
      </c>
      <c r="G65" s="9"/>
      <c r="H65" s="11"/>
      <c r="I65" s="11"/>
      <c r="J65" s="9"/>
      <c r="K65" s="6">
        <f t="shared" si="13"/>
        <v>0</v>
      </c>
      <c r="Q65" s="12" t="str">
        <f t="shared" si="3"/>
        <v/>
      </c>
      <c r="R65" s="12" t="str">
        <f t="shared" si="4"/>
        <v/>
      </c>
      <c r="S65" s="12">
        <f t="shared" si="5"/>
        <v>0</v>
      </c>
      <c r="T65" s="13" t="str">
        <f t="shared" si="6"/>
        <v/>
      </c>
      <c r="U65" s="12" t="str">
        <f t="shared" si="7"/>
        <v/>
      </c>
      <c r="V65" s="14" t="str">
        <f>IFERROR(F65*PE!$F$20,"")</f>
        <v/>
      </c>
      <c r="W65" s="12">
        <f t="shared" si="8"/>
        <v>0</v>
      </c>
      <c r="X65" s="12">
        <f t="shared" si="9"/>
        <v>0</v>
      </c>
    </row>
    <row r="66" spans="2:24" ht="14.45" customHeight="1" thickBot="1" x14ac:dyDescent="0.3">
      <c r="B66" s="3"/>
      <c r="C66" s="4"/>
      <c r="D66" s="10"/>
      <c r="E66" s="6" t="str">
        <f t="shared" si="12"/>
        <v/>
      </c>
      <c r="F66" s="7" t="str">
        <f t="shared" si="1"/>
        <v/>
      </c>
      <c r="G66" s="9"/>
      <c r="H66" s="11"/>
      <c r="I66" s="11"/>
      <c r="J66" s="9"/>
      <c r="K66" s="6">
        <f t="shared" si="13"/>
        <v>0</v>
      </c>
      <c r="Q66" s="12" t="str">
        <f t="shared" si="3"/>
        <v/>
      </c>
      <c r="R66" s="12" t="str">
        <f t="shared" si="4"/>
        <v/>
      </c>
      <c r="S66" s="12">
        <f t="shared" si="5"/>
        <v>0</v>
      </c>
      <c r="T66" s="13" t="str">
        <f t="shared" si="6"/>
        <v/>
      </c>
      <c r="U66" s="12" t="str">
        <f t="shared" si="7"/>
        <v/>
      </c>
      <c r="V66" s="14" t="str">
        <f>IFERROR(F66*PE!$F$20,"")</f>
        <v/>
      </c>
      <c r="W66" s="12">
        <f t="shared" si="8"/>
        <v>0</v>
      </c>
      <c r="X66" s="12">
        <f t="shared" si="9"/>
        <v>0</v>
      </c>
    </row>
    <row r="67" spans="2:24" ht="14.45" customHeight="1" thickBot="1" x14ac:dyDescent="0.3">
      <c r="B67" s="3"/>
      <c r="C67" s="4"/>
      <c r="D67" s="10"/>
      <c r="E67" s="6" t="str">
        <f t="shared" si="12"/>
        <v/>
      </c>
      <c r="F67" s="7" t="str">
        <f t="shared" si="1"/>
        <v/>
      </c>
      <c r="G67" s="9"/>
      <c r="H67" s="11"/>
      <c r="I67" s="11"/>
      <c r="J67" s="9"/>
      <c r="K67" s="6">
        <f t="shared" si="13"/>
        <v>0</v>
      </c>
      <c r="Q67" s="12" t="str">
        <f t="shared" si="3"/>
        <v/>
      </c>
      <c r="R67" s="12" t="str">
        <f t="shared" si="4"/>
        <v/>
      </c>
      <c r="S67" s="12">
        <f t="shared" si="5"/>
        <v>0</v>
      </c>
      <c r="T67" s="13" t="str">
        <f t="shared" si="6"/>
        <v/>
      </c>
      <c r="U67" s="12" t="str">
        <f t="shared" si="7"/>
        <v/>
      </c>
      <c r="V67" s="14" t="str">
        <f>IFERROR(F67*PE!$F$20,"")</f>
        <v/>
      </c>
      <c r="W67" s="12">
        <f t="shared" si="8"/>
        <v>0</v>
      </c>
      <c r="X67" s="12">
        <f t="shared" si="9"/>
        <v>0</v>
      </c>
    </row>
    <row r="68" spans="2:24" ht="14.45" customHeight="1" thickBot="1" x14ac:dyDescent="0.3">
      <c r="B68" s="3"/>
      <c r="C68" s="4"/>
      <c r="D68" s="10"/>
      <c r="E68" s="6" t="str">
        <f t="shared" si="12"/>
        <v/>
      </c>
      <c r="F68" s="7" t="str">
        <f t="shared" si="1"/>
        <v/>
      </c>
      <c r="G68" s="9"/>
      <c r="H68" s="11"/>
      <c r="I68" s="11"/>
      <c r="J68" s="9"/>
      <c r="K68" s="6">
        <f t="shared" si="13"/>
        <v>0</v>
      </c>
      <c r="Q68" s="12" t="str">
        <f t="shared" si="3"/>
        <v/>
      </c>
      <c r="R68" s="12" t="str">
        <f t="shared" si="4"/>
        <v/>
      </c>
      <c r="S68" s="12">
        <f t="shared" si="5"/>
        <v>0</v>
      </c>
      <c r="T68" s="13" t="str">
        <f t="shared" si="6"/>
        <v/>
      </c>
      <c r="U68" s="12" t="str">
        <f t="shared" si="7"/>
        <v/>
      </c>
      <c r="V68" s="14" t="str">
        <f>IFERROR(F68*PE!$F$20,"")</f>
        <v/>
      </c>
      <c r="W68" s="12">
        <f t="shared" si="8"/>
        <v>0</v>
      </c>
      <c r="X68" s="12">
        <f t="shared" si="9"/>
        <v>0</v>
      </c>
    </row>
    <row r="69" spans="2:24" ht="14.45" customHeight="1" thickBot="1" x14ac:dyDescent="0.3">
      <c r="B69" s="3"/>
      <c r="C69" s="4"/>
      <c r="D69" s="10"/>
      <c r="E69" s="6" t="str">
        <f t="shared" si="12"/>
        <v/>
      </c>
      <c r="F69" s="7" t="str">
        <f t="shared" si="1"/>
        <v/>
      </c>
      <c r="G69" s="9"/>
      <c r="H69" s="11"/>
      <c r="I69" s="11"/>
      <c r="J69" s="9"/>
      <c r="K69" s="6">
        <f t="shared" si="13"/>
        <v>0</v>
      </c>
      <c r="Q69" s="12" t="str">
        <f t="shared" si="3"/>
        <v/>
      </c>
      <c r="R69" s="12" t="str">
        <f t="shared" si="4"/>
        <v/>
      </c>
      <c r="S69" s="12">
        <f t="shared" si="5"/>
        <v>0</v>
      </c>
      <c r="T69" s="13" t="str">
        <f t="shared" si="6"/>
        <v/>
      </c>
      <c r="U69" s="12" t="str">
        <f t="shared" si="7"/>
        <v/>
      </c>
      <c r="V69" s="14" t="str">
        <f>IFERROR(F69*PE!$F$20,"")</f>
        <v/>
      </c>
      <c r="W69" s="12">
        <f t="shared" si="8"/>
        <v>0</v>
      </c>
      <c r="X69" s="12">
        <f t="shared" si="9"/>
        <v>0</v>
      </c>
    </row>
    <row r="70" spans="2:24" ht="14.45" customHeight="1" thickBot="1" x14ac:dyDescent="0.3">
      <c r="B70" s="3"/>
      <c r="C70" s="4"/>
      <c r="D70" s="10"/>
      <c r="E70" s="6" t="str">
        <f t="shared" si="12"/>
        <v/>
      </c>
      <c r="F70" s="7" t="str">
        <f t="shared" si="1"/>
        <v/>
      </c>
      <c r="G70" s="9"/>
      <c r="H70" s="11"/>
      <c r="I70" s="11"/>
      <c r="J70" s="9"/>
      <c r="K70" s="6">
        <f t="shared" si="13"/>
        <v>0</v>
      </c>
      <c r="Q70" s="12" t="str">
        <f t="shared" si="3"/>
        <v/>
      </c>
      <c r="R70" s="12" t="str">
        <f t="shared" si="4"/>
        <v/>
      </c>
      <c r="S70" s="12">
        <f t="shared" si="5"/>
        <v>0</v>
      </c>
      <c r="T70" s="13" t="str">
        <f t="shared" si="6"/>
        <v/>
      </c>
      <c r="U70" s="12" t="str">
        <f t="shared" si="7"/>
        <v/>
      </c>
      <c r="V70" s="14" t="str">
        <f>IFERROR(F70*PE!$F$20,"")</f>
        <v/>
      </c>
      <c r="W70" s="12">
        <f t="shared" si="8"/>
        <v>0</v>
      </c>
      <c r="X70" s="12">
        <f t="shared" si="9"/>
        <v>0</v>
      </c>
    </row>
    <row r="71" spans="2:24" ht="14.45" customHeight="1" thickBot="1" x14ac:dyDescent="0.3">
      <c r="B71" s="3"/>
      <c r="C71" s="4"/>
      <c r="D71" s="10"/>
      <c r="E71" s="6" t="str">
        <f t="shared" si="12"/>
        <v/>
      </c>
      <c r="F71" s="7" t="str">
        <f t="shared" si="1"/>
        <v/>
      </c>
      <c r="G71" s="9"/>
      <c r="H71" s="11"/>
      <c r="I71" s="11"/>
      <c r="J71" s="9"/>
      <c r="K71" s="6">
        <f t="shared" si="13"/>
        <v>0</v>
      </c>
      <c r="Q71" s="12" t="str">
        <f t="shared" si="3"/>
        <v/>
      </c>
      <c r="R71" s="12" t="str">
        <f t="shared" si="4"/>
        <v/>
      </c>
      <c r="S71" s="12">
        <f t="shared" si="5"/>
        <v>0</v>
      </c>
      <c r="T71" s="13" t="str">
        <f t="shared" si="6"/>
        <v/>
      </c>
      <c r="U71" s="12" t="str">
        <f t="shared" si="7"/>
        <v/>
      </c>
      <c r="V71" s="14" t="str">
        <f>IFERROR(F71*PE!$F$20,"")</f>
        <v/>
      </c>
      <c r="W71" s="12">
        <f t="shared" si="8"/>
        <v>0</v>
      </c>
      <c r="X71" s="12">
        <f t="shared" si="9"/>
        <v>0</v>
      </c>
    </row>
    <row r="72" spans="2:24" ht="14.45" customHeight="1" thickBot="1" x14ac:dyDescent="0.3">
      <c r="B72" s="3"/>
      <c r="C72" s="4"/>
      <c r="D72" s="10"/>
      <c r="E72" s="6" t="str">
        <f t="shared" si="12"/>
        <v/>
      </c>
      <c r="F72" s="7" t="str">
        <f t="shared" si="1"/>
        <v/>
      </c>
      <c r="G72" s="9"/>
      <c r="H72" s="11"/>
      <c r="I72" s="11"/>
      <c r="J72" s="9"/>
      <c r="K72" s="6">
        <f t="shared" si="13"/>
        <v>0</v>
      </c>
      <c r="Q72" s="12" t="str">
        <f t="shared" si="3"/>
        <v/>
      </c>
      <c r="R72" s="12" t="str">
        <f t="shared" si="4"/>
        <v/>
      </c>
      <c r="S72" s="12">
        <f t="shared" si="5"/>
        <v>0</v>
      </c>
      <c r="T72" s="13" t="str">
        <f t="shared" si="6"/>
        <v/>
      </c>
      <c r="U72" s="12" t="str">
        <f t="shared" si="7"/>
        <v/>
      </c>
      <c r="V72" s="14" t="str">
        <f>IFERROR(F72*PE!$F$20,"")</f>
        <v/>
      </c>
      <c r="W72" s="12">
        <f t="shared" si="8"/>
        <v>0</v>
      </c>
      <c r="X72" s="12">
        <f t="shared" si="9"/>
        <v>0</v>
      </c>
    </row>
    <row r="73" spans="2:24" ht="14.45" customHeight="1" thickBot="1" x14ac:dyDescent="0.3">
      <c r="B73" s="3"/>
      <c r="C73" s="4"/>
      <c r="D73" s="10"/>
      <c r="E73" s="6" t="str">
        <f t="shared" si="12"/>
        <v/>
      </c>
      <c r="F73" s="7" t="str">
        <f t="shared" si="1"/>
        <v/>
      </c>
      <c r="G73" s="9"/>
      <c r="H73" s="11"/>
      <c r="I73" s="11"/>
      <c r="J73" s="9"/>
      <c r="K73" s="6">
        <f t="shared" si="13"/>
        <v>0</v>
      </c>
      <c r="Q73" s="12" t="str">
        <f t="shared" si="3"/>
        <v/>
      </c>
      <c r="R73" s="12" t="str">
        <f t="shared" si="4"/>
        <v/>
      </c>
      <c r="S73" s="12">
        <f t="shared" si="5"/>
        <v>0</v>
      </c>
      <c r="T73" s="13" t="str">
        <f t="shared" si="6"/>
        <v/>
      </c>
      <c r="U73" s="12" t="str">
        <f t="shared" si="7"/>
        <v/>
      </c>
      <c r="V73" s="14" t="str">
        <f>IFERROR(F73*PE!$F$20,"")</f>
        <v/>
      </c>
      <c r="W73" s="12">
        <f t="shared" si="8"/>
        <v>0</v>
      </c>
      <c r="X73" s="12">
        <f t="shared" si="9"/>
        <v>0</v>
      </c>
    </row>
    <row r="74" spans="2:24" ht="14.45" customHeight="1" thickBot="1" x14ac:dyDescent="0.3">
      <c r="B74" s="3"/>
      <c r="C74" s="4"/>
      <c r="D74" s="10"/>
      <c r="E74" s="6" t="str">
        <f t="shared" si="12"/>
        <v/>
      </c>
      <c r="F74" s="7" t="str">
        <f t="shared" si="1"/>
        <v/>
      </c>
      <c r="G74" s="9"/>
      <c r="H74" s="11"/>
      <c r="I74" s="11"/>
      <c r="J74" s="9"/>
      <c r="K74" s="6">
        <f t="shared" si="13"/>
        <v>0</v>
      </c>
      <c r="Q74" s="12" t="str">
        <f t="shared" si="3"/>
        <v/>
      </c>
      <c r="R74" s="12" t="str">
        <f t="shared" si="4"/>
        <v/>
      </c>
      <c r="S74" s="12">
        <f t="shared" si="5"/>
        <v>0</v>
      </c>
      <c r="T74" s="13" t="str">
        <f t="shared" si="6"/>
        <v/>
      </c>
      <c r="U74" s="12" t="str">
        <f t="shared" si="7"/>
        <v/>
      </c>
      <c r="V74" s="14" t="str">
        <f>IFERROR(F74*PE!$F$20,"")</f>
        <v/>
      </c>
      <c r="W74" s="12">
        <f t="shared" si="8"/>
        <v>0</v>
      </c>
      <c r="X74" s="12">
        <f t="shared" si="9"/>
        <v>0</v>
      </c>
    </row>
    <row r="75" spans="2:24" ht="14.45" customHeight="1" thickBot="1" x14ac:dyDescent="0.3">
      <c r="B75" s="3"/>
      <c r="C75" s="4"/>
      <c r="D75" s="10"/>
      <c r="E75" s="6" t="str">
        <f t="shared" si="12"/>
        <v/>
      </c>
      <c r="F75" s="7" t="str">
        <f t="shared" si="1"/>
        <v/>
      </c>
      <c r="G75" s="9"/>
      <c r="H75" s="11"/>
      <c r="I75" s="11"/>
      <c r="J75" s="9"/>
      <c r="K75" s="6">
        <f t="shared" si="13"/>
        <v>0</v>
      </c>
      <c r="Q75" s="12" t="str">
        <f t="shared" si="3"/>
        <v/>
      </c>
      <c r="R75" s="12" t="str">
        <f t="shared" si="4"/>
        <v/>
      </c>
      <c r="S75" s="12">
        <f t="shared" si="5"/>
        <v>0</v>
      </c>
      <c r="T75" s="13" t="str">
        <f t="shared" si="6"/>
        <v/>
      </c>
      <c r="U75" s="12" t="str">
        <f t="shared" si="7"/>
        <v/>
      </c>
      <c r="V75" s="14" t="str">
        <f>IFERROR(F75*PE!$F$20,"")</f>
        <v/>
      </c>
      <c r="W75" s="12">
        <f t="shared" si="8"/>
        <v>0</v>
      </c>
      <c r="X75" s="12">
        <f t="shared" si="9"/>
        <v>0</v>
      </c>
    </row>
    <row r="76" spans="2:24" ht="14.45" customHeight="1" thickBot="1" x14ac:dyDescent="0.3">
      <c r="B76" s="3"/>
      <c r="C76" s="4"/>
      <c r="D76" s="10"/>
      <c r="E76" s="6" t="str">
        <f t="shared" si="12"/>
        <v/>
      </c>
      <c r="F76" s="7" t="str">
        <f t="shared" si="1"/>
        <v/>
      </c>
      <c r="G76" s="9"/>
      <c r="H76" s="11"/>
      <c r="I76" s="11"/>
      <c r="J76" s="9"/>
      <c r="K76" s="6">
        <f t="shared" si="13"/>
        <v>0</v>
      </c>
      <c r="Q76" s="12" t="str">
        <f t="shared" si="3"/>
        <v/>
      </c>
      <c r="R76" s="12" t="str">
        <f t="shared" si="4"/>
        <v/>
      </c>
      <c r="S76" s="12">
        <f t="shared" si="5"/>
        <v>0</v>
      </c>
      <c r="T76" s="13" t="str">
        <f t="shared" si="6"/>
        <v/>
      </c>
      <c r="U76" s="12" t="str">
        <f t="shared" si="7"/>
        <v/>
      </c>
      <c r="V76" s="14" t="str">
        <f>IFERROR(F76*PE!$F$20,"")</f>
        <v/>
      </c>
      <c r="W76" s="12">
        <f t="shared" si="8"/>
        <v>0</v>
      </c>
      <c r="X76" s="12">
        <f t="shared" si="9"/>
        <v>0</v>
      </c>
    </row>
    <row r="77" spans="2:24" ht="14.45" customHeight="1" thickBot="1" x14ac:dyDescent="0.3">
      <c r="B77" s="3"/>
      <c r="C77" s="4"/>
      <c r="D77" s="10"/>
      <c r="E77" s="6" t="str">
        <f t="shared" si="12"/>
        <v/>
      </c>
      <c r="F77" s="7" t="str">
        <f t="shared" ref="F77:F140" si="14">IFERROR(E77/SUM($E$12:$E$511),"")</f>
        <v/>
      </c>
      <c r="G77" s="9"/>
      <c r="H77" s="11"/>
      <c r="I77" s="11"/>
      <c r="J77" s="9"/>
      <c r="K77" s="6">
        <f t="shared" si="13"/>
        <v>0</v>
      </c>
      <c r="Q77" s="12" t="str">
        <f t="shared" ref="Q77:Q140" si="15">IFERROR(H77*E77,"")</f>
        <v/>
      </c>
      <c r="R77" s="12" t="str">
        <f t="shared" ref="R77:R140" si="16">IFERROR(I77*E77,"")</f>
        <v/>
      </c>
      <c r="S77" s="12">
        <f t="shared" ref="S77:S140" si="17">IFERROR(C77-K77,"")</f>
        <v>0</v>
      </c>
      <c r="T77" s="13" t="str">
        <f t="shared" ref="T77:T140" si="18">IFERROR(S77/C77,"")</f>
        <v/>
      </c>
      <c r="U77" s="12" t="str">
        <f t="shared" ref="U77:U140" si="19">IFERROR(V77*C77,"")</f>
        <v/>
      </c>
      <c r="V77" s="14" t="str">
        <f>IFERROR(F77*PE!$F$20,"")</f>
        <v/>
      </c>
      <c r="W77" s="12">
        <f t="shared" ref="W77:W140" si="20">IFERROR(J77*D77,"")</f>
        <v>0</v>
      </c>
      <c r="X77" s="12">
        <f t="shared" ref="X77:X140" si="21">IFERROR(G77*D77,"")</f>
        <v>0</v>
      </c>
    </row>
    <row r="78" spans="2:24" ht="14.45" customHeight="1" thickBot="1" x14ac:dyDescent="0.3">
      <c r="B78" s="3"/>
      <c r="C78" s="4"/>
      <c r="D78" s="10"/>
      <c r="E78" s="6" t="str">
        <f t="shared" si="12"/>
        <v/>
      </c>
      <c r="F78" s="7" t="str">
        <f t="shared" si="14"/>
        <v/>
      </c>
      <c r="G78" s="9"/>
      <c r="H78" s="11"/>
      <c r="I78" s="11"/>
      <c r="J78" s="9"/>
      <c r="K78" s="6">
        <f t="shared" si="13"/>
        <v>0</v>
      </c>
      <c r="Q78" s="12" t="str">
        <f t="shared" si="15"/>
        <v/>
      </c>
      <c r="R78" s="12" t="str">
        <f t="shared" si="16"/>
        <v/>
      </c>
      <c r="S78" s="12">
        <f t="shared" si="17"/>
        <v>0</v>
      </c>
      <c r="T78" s="13" t="str">
        <f t="shared" si="18"/>
        <v/>
      </c>
      <c r="U78" s="12" t="str">
        <f t="shared" si="19"/>
        <v/>
      </c>
      <c r="V78" s="14" t="str">
        <f>IFERROR(F78*PE!$F$20,"")</f>
        <v/>
      </c>
      <c r="W78" s="12">
        <f t="shared" si="20"/>
        <v>0</v>
      </c>
      <c r="X78" s="12">
        <f t="shared" si="21"/>
        <v>0</v>
      </c>
    </row>
    <row r="79" spans="2:24" ht="14.45" customHeight="1" thickBot="1" x14ac:dyDescent="0.3">
      <c r="B79" s="3"/>
      <c r="C79" s="4"/>
      <c r="D79" s="10"/>
      <c r="E79" s="6" t="str">
        <f t="shared" si="12"/>
        <v/>
      </c>
      <c r="F79" s="7" t="str">
        <f t="shared" si="14"/>
        <v/>
      </c>
      <c r="G79" s="9"/>
      <c r="H79" s="11"/>
      <c r="I79" s="11"/>
      <c r="J79" s="9"/>
      <c r="K79" s="6">
        <f t="shared" si="13"/>
        <v>0</v>
      </c>
      <c r="Q79" s="12" t="str">
        <f t="shared" si="15"/>
        <v/>
      </c>
      <c r="R79" s="12" t="str">
        <f t="shared" si="16"/>
        <v/>
      </c>
      <c r="S79" s="12">
        <f t="shared" si="17"/>
        <v>0</v>
      </c>
      <c r="T79" s="13" t="str">
        <f t="shared" si="18"/>
        <v/>
      </c>
      <c r="U79" s="12" t="str">
        <f t="shared" si="19"/>
        <v/>
      </c>
      <c r="V79" s="14" t="str">
        <f>IFERROR(F79*PE!$F$20,"")</f>
        <v/>
      </c>
      <c r="W79" s="12">
        <f t="shared" si="20"/>
        <v>0</v>
      </c>
      <c r="X79" s="12">
        <f t="shared" si="21"/>
        <v>0</v>
      </c>
    </row>
    <row r="80" spans="2:24" ht="14.45" customHeight="1" thickBot="1" x14ac:dyDescent="0.3">
      <c r="B80" s="3"/>
      <c r="C80" s="4"/>
      <c r="D80" s="10"/>
      <c r="E80" s="6" t="str">
        <f t="shared" si="12"/>
        <v/>
      </c>
      <c r="F80" s="7" t="str">
        <f t="shared" si="14"/>
        <v/>
      </c>
      <c r="G80" s="9"/>
      <c r="H80" s="11"/>
      <c r="I80" s="11"/>
      <c r="J80" s="9"/>
      <c r="K80" s="6">
        <f t="shared" si="13"/>
        <v>0</v>
      </c>
      <c r="Q80" s="12" t="str">
        <f t="shared" si="15"/>
        <v/>
      </c>
      <c r="R80" s="12" t="str">
        <f t="shared" si="16"/>
        <v/>
      </c>
      <c r="S80" s="12">
        <f t="shared" si="17"/>
        <v>0</v>
      </c>
      <c r="T80" s="13" t="str">
        <f t="shared" si="18"/>
        <v/>
      </c>
      <c r="U80" s="12" t="str">
        <f t="shared" si="19"/>
        <v/>
      </c>
      <c r="V80" s="14" t="str">
        <f>IFERROR(F80*PE!$F$20,"")</f>
        <v/>
      </c>
      <c r="W80" s="12">
        <f t="shared" si="20"/>
        <v>0</v>
      </c>
      <c r="X80" s="12">
        <f t="shared" si="21"/>
        <v>0</v>
      </c>
    </row>
    <row r="81" spans="2:24" ht="14.45" customHeight="1" thickBot="1" x14ac:dyDescent="0.3">
      <c r="B81" s="3"/>
      <c r="C81" s="4"/>
      <c r="D81" s="10"/>
      <c r="E81" s="6" t="str">
        <f t="shared" si="12"/>
        <v/>
      </c>
      <c r="F81" s="7" t="str">
        <f t="shared" si="14"/>
        <v/>
      </c>
      <c r="G81" s="9"/>
      <c r="H81" s="11"/>
      <c r="I81" s="11"/>
      <c r="J81" s="9"/>
      <c r="K81" s="6">
        <f t="shared" si="13"/>
        <v>0</v>
      </c>
      <c r="Q81" s="12" t="str">
        <f t="shared" si="15"/>
        <v/>
      </c>
      <c r="R81" s="12" t="str">
        <f t="shared" si="16"/>
        <v/>
      </c>
      <c r="S81" s="12">
        <f t="shared" si="17"/>
        <v>0</v>
      </c>
      <c r="T81" s="13" t="str">
        <f t="shared" si="18"/>
        <v/>
      </c>
      <c r="U81" s="12" t="str">
        <f t="shared" si="19"/>
        <v/>
      </c>
      <c r="V81" s="14" t="str">
        <f>IFERROR(F81*PE!$F$20,"")</f>
        <v/>
      </c>
      <c r="W81" s="12">
        <f t="shared" si="20"/>
        <v>0</v>
      </c>
      <c r="X81" s="12">
        <f t="shared" si="21"/>
        <v>0</v>
      </c>
    </row>
    <row r="82" spans="2:24" ht="14.45" customHeight="1" thickBot="1" x14ac:dyDescent="0.3">
      <c r="B82" s="3"/>
      <c r="C82" s="4"/>
      <c r="D82" s="10"/>
      <c r="E82" s="6" t="str">
        <f t="shared" si="12"/>
        <v/>
      </c>
      <c r="F82" s="7" t="str">
        <f t="shared" si="14"/>
        <v/>
      </c>
      <c r="G82" s="9"/>
      <c r="H82" s="11"/>
      <c r="I82" s="11"/>
      <c r="J82" s="9"/>
      <c r="K82" s="6">
        <f t="shared" si="13"/>
        <v>0</v>
      </c>
      <c r="Q82" s="12" t="str">
        <f t="shared" si="15"/>
        <v/>
      </c>
      <c r="R82" s="12" t="str">
        <f t="shared" si="16"/>
        <v/>
      </c>
      <c r="S82" s="12">
        <f t="shared" si="17"/>
        <v>0</v>
      </c>
      <c r="T82" s="13" t="str">
        <f t="shared" si="18"/>
        <v/>
      </c>
      <c r="U82" s="12" t="str">
        <f t="shared" si="19"/>
        <v/>
      </c>
      <c r="V82" s="14" t="str">
        <f>IFERROR(F82*PE!$F$20,"")</f>
        <v/>
      </c>
      <c r="W82" s="12">
        <f t="shared" si="20"/>
        <v>0</v>
      </c>
      <c r="X82" s="12">
        <f t="shared" si="21"/>
        <v>0</v>
      </c>
    </row>
    <row r="83" spans="2:24" ht="14.45" customHeight="1" thickBot="1" x14ac:dyDescent="0.3">
      <c r="B83" s="3"/>
      <c r="C83" s="4"/>
      <c r="D83" s="10"/>
      <c r="E83" s="6" t="str">
        <f t="shared" si="12"/>
        <v/>
      </c>
      <c r="F83" s="7" t="str">
        <f t="shared" si="14"/>
        <v/>
      </c>
      <c r="G83" s="9"/>
      <c r="H83" s="11"/>
      <c r="I83" s="11"/>
      <c r="J83" s="9"/>
      <c r="K83" s="6">
        <f t="shared" si="13"/>
        <v>0</v>
      </c>
      <c r="Q83" s="12" t="str">
        <f t="shared" si="15"/>
        <v/>
      </c>
      <c r="R83" s="12" t="str">
        <f t="shared" si="16"/>
        <v/>
      </c>
      <c r="S83" s="12">
        <f t="shared" si="17"/>
        <v>0</v>
      </c>
      <c r="T83" s="13" t="str">
        <f t="shared" si="18"/>
        <v/>
      </c>
      <c r="U83" s="12" t="str">
        <f t="shared" si="19"/>
        <v/>
      </c>
      <c r="V83" s="14" t="str">
        <f>IFERROR(F83*PE!$F$20,"")</f>
        <v/>
      </c>
      <c r="W83" s="12">
        <f t="shared" si="20"/>
        <v>0</v>
      </c>
      <c r="X83" s="12">
        <f t="shared" si="21"/>
        <v>0</v>
      </c>
    </row>
    <row r="84" spans="2:24" ht="14.45" customHeight="1" thickBot="1" x14ac:dyDescent="0.3">
      <c r="B84" s="3"/>
      <c r="C84" s="4"/>
      <c r="D84" s="10"/>
      <c r="E84" s="6" t="str">
        <f t="shared" si="12"/>
        <v/>
      </c>
      <c r="F84" s="7" t="str">
        <f t="shared" si="14"/>
        <v/>
      </c>
      <c r="G84" s="9"/>
      <c r="H84" s="11"/>
      <c r="I84" s="11"/>
      <c r="J84" s="9"/>
      <c r="K84" s="6">
        <f t="shared" si="13"/>
        <v>0</v>
      </c>
      <c r="Q84" s="12" t="str">
        <f t="shared" si="15"/>
        <v/>
      </c>
      <c r="R84" s="12" t="str">
        <f t="shared" si="16"/>
        <v/>
      </c>
      <c r="S84" s="12">
        <f t="shared" si="17"/>
        <v>0</v>
      </c>
      <c r="T84" s="13" t="str">
        <f t="shared" si="18"/>
        <v/>
      </c>
      <c r="U84" s="12" t="str">
        <f t="shared" si="19"/>
        <v/>
      </c>
      <c r="V84" s="14" t="str">
        <f>IFERROR(F84*PE!$F$20,"")</f>
        <v/>
      </c>
      <c r="W84" s="12">
        <f t="shared" si="20"/>
        <v>0</v>
      </c>
      <c r="X84" s="12">
        <f t="shared" si="21"/>
        <v>0</v>
      </c>
    </row>
    <row r="85" spans="2:24" ht="14.45" customHeight="1" thickBot="1" x14ac:dyDescent="0.3">
      <c r="B85" s="3"/>
      <c r="C85" s="4"/>
      <c r="D85" s="10"/>
      <c r="E85" s="6" t="str">
        <f t="shared" si="12"/>
        <v/>
      </c>
      <c r="F85" s="7" t="str">
        <f t="shared" si="14"/>
        <v/>
      </c>
      <c r="G85" s="9"/>
      <c r="H85" s="11"/>
      <c r="I85" s="11"/>
      <c r="J85" s="9"/>
      <c r="K85" s="6">
        <f t="shared" si="13"/>
        <v>0</v>
      </c>
      <c r="Q85" s="12" t="str">
        <f t="shared" si="15"/>
        <v/>
      </c>
      <c r="R85" s="12" t="str">
        <f t="shared" si="16"/>
        <v/>
      </c>
      <c r="S85" s="12">
        <f t="shared" si="17"/>
        <v>0</v>
      </c>
      <c r="T85" s="13" t="str">
        <f t="shared" si="18"/>
        <v/>
      </c>
      <c r="U85" s="12" t="str">
        <f t="shared" si="19"/>
        <v/>
      </c>
      <c r="V85" s="14" t="str">
        <f>IFERROR(F85*PE!$F$20,"")</f>
        <v/>
      </c>
      <c r="W85" s="12">
        <f t="shared" si="20"/>
        <v>0</v>
      </c>
      <c r="X85" s="12">
        <f t="shared" si="21"/>
        <v>0</v>
      </c>
    </row>
    <row r="86" spans="2:24" ht="14.45" customHeight="1" thickBot="1" x14ac:dyDescent="0.3">
      <c r="B86" s="3"/>
      <c r="C86" s="4"/>
      <c r="D86" s="10"/>
      <c r="E86" s="6" t="str">
        <f t="shared" si="12"/>
        <v/>
      </c>
      <c r="F86" s="7" t="str">
        <f t="shared" si="14"/>
        <v/>
      </c>
      <c r="G86" s="9"/>
      <c r="H86" s="11"/>
      <c r="I86" s="11"/>
      <c r="J86" s="9"/>
      <c r="K86" s="6">
        <f t="shared" si="13"/>
        <v>0</v>
      </c>
      <c r="Q86" s="12" t="str">
        <f t="shared" si="15"/>
        <v/>
      </c>
      <c r="R86" s="12" t="str">
        <f t="shared" si="16"/>
        <v/>
      </c>
      <c r="S86" s="12">
        <f t="shared" si="17"/>
        <v>0</v>
      </c>
      <c r="T86" s="13" t="str">
        <f t="shared" si="18"/>
        <v/>
      </c>
      <c r="U86" s="12" t="str">
        <f t="shared" si="19"/>
        <v/>
      </c>
      <c r="V86" s="14" t="str">
        <f>IFERROR(F86*PE!$F$20,"")</f>
        <v/>
      </c>
      <c r="W86" s="12">
        <f t="shared" si="20"/>
        <v>0</v>
      </c>
      <c r="X86" s="12">
        <f t="shared" si="21"/>
        <v>0</v>
      </c>
    </row>
    <row r="87" spans="2:24" ht="14.45" customHeight="1" thickBot="1" x14ac:dyDescent="0.3">
      <c r="B87" s="3"/>
      <c r="C87" s="4"/>
      <c r="D87" s="10"/>
      <c r="E87" s="6" t="str">
        <f t="shared" si="12"/>
        <v/>
      </c>
      <c r="F87" s="7" t="str">
        <f t="shared" si="14"/>
        <v/>
      </c>
      <c r="G87" s="9"/>
      <c r="H87" s="11"/>
      <c r="I87" s="11"/>
      <c r="J87" s="9"/>
      <c r="K87" s="6">
        <f t="shared" si="13"/>
        <v>0</v>
      </c>
      <c r="Q87" s="12" t="str">
        <f t="shared" si="15"/>
        <v/>
      </c>
      <c r="R87" s="12" t="str">
        <f t="shared" si="16"/>
        <v/>
      </c>
      <c r="S87" s="12">
        <f t="shared" si="17"/>
        <v>0</v>
      </c>
      <c r="T87" s="13" t="str">
        <f t="shared" si="18"/>
        <v/>
      </c>
      <c r="U87" s="12" t="str">
        <f t="shared" si="19"/>
        <v/>
      </c>
      <c r="V87" s="14" t="str">
        <f>IFERROR(F87*PE!$F$20,"")</f>
        <v/>
      </c>
      <c r="W87" s="12">
        <f t="shared" si="20"/>
        <v>0</v>
      </c>
      <c r="X87" s="12">
        <f t="shared" si="21"/>
        <v>0</v>
      </c>
    </row>
    <row r="88" spans="2:24" ht="14.45" customHeight="1" thickBot="1" x14ac:dyDescent="0.3">
      <c r="B88" s="3"/>
      <c r="C88" s="4"/>
      <c r="D88" s="10"/>
      <c r="E88" s="6" t="str">
        <f t="shared" si="12"/>
        <v/>
      </c>
      <c r="F88" s="7" t="str">
        <f t="shared" si="14"/>
        <v/>
      </c>
      <c r="G88" s="9"/>
      <c r="H88" s="11"/>
      <c r="I88" s="11"/>
      <c r="J88" s="9"/>
      <c r="K88" s="6">
        <f t="shared" si="13"/>
        <v>0</v>
      </c>
      <c r="Q88" s="12" t="str">
        <f t="shared" si="15"/>
        <v/>
      </c>
      <c r="R88" s="12" t="str">
        <f t="shared" si="16"/>
        <v/>
      </c>
      <c r="S88" s="12">
        <f t="shared" si="17"/>
        <v>0</v>
      </c>
      <c r="T88" s="13" t="str">
        <f t="shared" si="18"/>
        <v/>
      </c>
      <c r="U88" s="12" t="str">
        <f t="shared" si="19"/>
        <v/>
      </c>
      <c r="V88" s="14" t="str">
        <f>IFERROR(F88*PE!$F$20,"")</f>
        <v/>
      </c>
      <c r="W88" s="12">
        <f t="shared" si="20"/>
        <v>0</v>
      </c>
      <c r="X88" s="12">
        <f t="shared" si="21"/>
        <v>0</v>
      </c>
    </row>
    <row r="89" spans="2:24" ht="14.45" customHeight="1" thickBot="1" x14ac:dyDescent="0.3">
      <c r="B89" s="3"/>
      <c r="C89" s="4"/>
      <c r="D89" s="10"/>
      <c r="E89" s="6" t="str">
        <f t="shared" si="12"/>
        <v/>
      </c>
      <c r="F89" s="7" t="str">
        <f t="shared" si="14"/>
        <v/>
      </c>
      <c r="G89" s="9"/>
      <c r="H89" s="11"/>
      <c r="I89" s="11"/>
      <c r="J89" s="9"/>
      <c r="K89" s="6">
        <f t="shared" si="13"/>
        <v>0</v>
      </c>
      <c r="Q89" s="12" t="str">
        <f t="shared" si="15"/>
        <v/>
      </c>
      <c r="R89" s="12" t="str">
        <f t="shared" si="16"/>
        <v/>
      </c>
      <c r="S89" s="12">
        <f t="shared" si="17"/>
        <v>0</v>
      </c>
      <c r="T89" s="13" t="str">
        <f t="shared" si="18"/>
        <v/>
      </c>
      <c r="U89" s="12" t="str">
        <f t="shared" si="19"/>
        <v/>
      </c>
      <c r="V89" s="14" t="str">
        <f>IFERROR(F89*PE!$F$20,"")</f>
        <v/>
      </c>
      <c r="W89" s="12">
        <f t="shared" si="20"/>
        <v>0</v>
      </c>
      <c r="X89" s="12">
        <f t="shared" si="21"/>
        <v>0</v>
      </c>
    </row>
    <row r="90" spans="2:24" ht="14.45" customHeight="1" thickBot="1" x14ac:dyDescent="0.3">
      <c r="B90" s="3"/>
      <c r="C90" s="4"/>
      <c r="D90" s="10"/>
      <c r="E90" s="6" t="str">
        <f t="shared" si="12"/>
        <v/>
      </c>
      <c r="F90" s="7" t="str">
        <f t="shared" si="14"/>
        <v/>
      </c>
      <c r="G90" s="9"/>
      <c r="H90" s="11"/>
      <c r="I90" s="11"/>
      <c r="J90" s="9"/>
      <c r="K90" s="6">
        <f t="shared" si="13"/>
        <v>0</v>
      </c>
      <c r="Q90" s="12" t="str">
        <f t="shared" si="15"/>
        <v/>
      </c>
      <c r="R90" s="12" t="str">
        <f t="shared" si="16"/>
        <v/>
      </c>
      <c r="S90" s="12">
        <f t="shared" si="17"/>
        <v>0</v>
      </c>
      <c r="T90" s="13" t="str">
        <f t="shared" si="18"/>
        <v/>
      </c>
      <c r="U90" s="12" t="str">
        <f t="shared" si="19"/>
        <v/>
      </c>
      <c r="V90" s="14" t="str">
        <f>IFERROR(F90*PE!$F$20,"")</f>
        <v/>
      </c>
      <c r="W90" s="12">
        <f t="shared" si="20"/>
        <v>0</v>
      </c>
      <c r="X90" s="12">
        <f t="shared" si="21"/>
        <v>0</v>
      </c>
    </row>
    <row r="91" spans="2:24" ht="14.45" customHeight="1" thickBot="1" x14ac:dyDescent="0.3">
      <c r="B91" s="3"/>
      <c r="C91" s="4"/>
      <c r="D91" s="10"/>
      <c r="E91" s="6" t="str">
        <f t="shared" si="12"/>
        <v/>
      </c>
      <c r="F91" s="7" t="str">
        <f t="shared" si="14"/>
        <v/>
      </c>
      <c r="G91" s="9"/>
      <c r="H91" s="11"/>
      <c r="I91" s="11"/>
      <c r="J91" s="9"/>
      <c r="K91" s="6">
        <f t="shared" si="13"/>
        <v>0</v>
      </c>
      <c r="Q91" s="12" t="str">
        <f t="shared" si="15"/>
        <v/>
      </c>
      <c r="R91" s="12" t="str">
        <f t="shared" si="16"/>
        <v/>
      </c>
      <c r="S91" s="12">
        <f t="shared" si="17"/>
        <v>0</v>
      </c>
      <c r="T91" s="13" t="str">
        <f t="shared" si="18"/>
        <v/>
      </c>
      <c r="U91" s="12" t="str">
        <f t="shared" si="19"/>
        <v/>
      </c>
      <c r="V91" s="14" t="str">
        <f>IFERROR(F91*PE!$F$20,"")</f>
        <v/>
      </c>
      <c r="W91" s="12">
        <f t="shared" si="20"/>
        <v>0</v>
      </c>
      <c r="X91" s="12">
        <f t="shared" si="21"/>
        <v>0</v>
      </c>
    </row>
    <row r="92" spans="2:24" ht="14.45" customHeight="1" thickBot="1" x14ac:dyDescent="0.3">
      <c r="B92" s="3"/>
      <c r="C92" s="4"/>
      <c r="D92" s="10"/>
      <c r="E92" s="6" t="str">
        <f t="shared" si="12"/>
        <v/>
      </c>
      <c r="F92" s="7" t="str">
        <f t="shared" si="14"/>
        <v/>
      </c>
      <c r="G92" s="9"/>
      <c r="H92" s="11"/>
      <c r="I92" s="11"/>
      <c r="J92" s="9"/>
      <c r="K92" s="6">
        <f t="shared" si="13"/>
        <v>0</v>
      </c>
      <c r="Q92" s="12" t="str">
        <f t="shared" si="15"/>
        <v/>
      </c>
      <c r="R92" s="12" t="str">
        <f t="shared" si="16"/>
        <v/>
      </c>
      <c r="S92" s="12">
        <f t="shared" si="17"/>
        <v>0</v>
      </c>
      <c r="T92" s="13" t="str">
        <f t="shared" si="18"/>
        <v/>
      </c>
      <c r="U92" s="12" t="str">
        <f t="shared" si="19"/>
        <v/>
      </c>
      <c r="V92" s="14" t="str">
        <f>IFERROR(F92*PE!$F$20,"")</f>
        <v/>
      </c>
      <c r="W92" s="12">
        <f t="shared" si="20"/>
        <v>0</v>
      </c>
      <c r="X92" s="12">
        <f t="shared" si="21"/>
        <v>0</v>
      </c>
    </row>
    <row r="93" spans="2:24" ht="14.45" customHeight="1" thickBot="1" x14ac:dyDescent="0.3">
      <c r="B93" s="3"/>
      <c r="C93" s="4"/>
      <c r="D93" s="10"/>
      <c r="E93" s="6" t="str">
        <f t="shared" si="12"/>
        <v/>
      </c>
      <c r="F93" s="7" t="str">
        <f t="shared" si="14"/>
        <v/>
      </c>
      <c r="G93" s="9"/>
      <c r="H93" s="11"/>
      <c r="I93" s="11"/>
      <c r="J93" s="9"/>
      <c r="K93" s="6">
        <f t="shared" si="13"/>
        <v>0</v>
      </c>
      <c r="Q93" s="12" t="str">
        <f t="shared" si="15"/>
        <v/>
      </c>
      <c r="R93" s="12" t="str">
        <f t="shared" si="16"/>
        <v/>
      </c>
      <c r="S93" s="12">
        <f t="shared" si="17"/>
        <v>0</v>
      </c>
      <c r="T93" s="13" t="str">
        <f t="shared" si="18"/>
        <v/>
      </c>
      <c r="U93" s="12" t="str">
        <f t="shared" si="19"/>
        <v/>
      </c>
      <c r="V93" s="14" t="str">
        <f>IFERROR(F93*PE!$F$20,"")</f>
        <v/>
      </c>
      <c r="W93" s="12">
        <f t="shared" si="20"/>
        <v>0</v>
      </c>
      <c r="X93" s="12">
        <f t="shared" si="21"/>
        <v>0</v>
      </c>
    </row>
    <row r="94" spans="2:24" ht="14.45" customHeight="1" thickBot="1" x14ac:dyDescent="0.3">
      <c r="B94" s="3"/>
      <c r="C94" s="4"/>
      <c r="D94" s="10"/>
      <c r="E94" s="6" t="str">
        <f t="shared" si="12"/>
        <v/>
      </c>
      <c r="F94" s="7" t="str">
        <f t="shared" si="14"/>
        <v/>
      </c>
      <c r="G94" s="9"/>
      <c r="H94" s="11"/>
      <c r="I94" s="11"/>
      <c r="J94" s="9"/>
      <c r="K94" s="6">
        <f t="shared" si="13"/>
        <v>0</v>
      </c>
      <c r="Q94" s="12" t="str">
        <f t="shared" si="15"/>
        <v/>
      </c>
      <c r="R94" s="12" t="str">
        <f t="shared" si="16"/>
        <v/>
      </c>
      <c r="S94" s="12">
        <f t="shared" si="17"/>
        <v>0</v>
      </c>
      <c r="T94" s="13" t="str">
        <f t="shared" si="18"/>
        <v/>
      </c>
      <c r="U94" s="12" t="str">
        <f t="shared" si="19"/>
        <v/>
      </c>
      <c r="V94" s="14" t="str">
        <f>IFERROR(F94*PE!$F$20,"")</f>
        <v/>
      </c>
      <c r="W94" s="12">
        <f t="shared" si="20"/>
        <v>0</v>
      </c>
      <c r="X94" s="12">
        <f t="shared" si="21"/>
        <v>0</v>
      </c>
    </row>
    <row r="95" spans="2:24" ht="14.45" customHeight="1" thickBot="1" x14ac:dyDescent="0.3">
      <c r="B95" s="3"/>
      <c r="C95" s="4"/>
      <c r="D95" s="10"/>
      <c r="E95" s="6" t="str">
        <f t="shared" ref="E95:E158" si="22">IFERROR(IF(B95="","",C95*D95),"")</f>
        <v/>
      </c>
      <c r="F95" s="7" t="str">
        <f t="shared" si="14"/>
        <v/>
      </c>
      <c r="G95" s="9"/>
      <c r="H95" s="11"/>
      <c r="I95" s="11"/>
      <c r="J95" s="9"/>
      <c r="K95" s="6">
        <f t="shared" ref="K95:K158" si="23">G95+C95*(H95+I95)+J95</f>
        <v>0</v>
      </c>
      <c r="Q95" s="12" t="str">
        <f t="shared" si="15"/>
        <v/>
      </c>
      <c r="R95" s="12" t="str">
        <f t="shared" si="16"/>
        <v/>
      </c>
      <c r="S95" s="12">
        <f t="shared" si="17"/>
        <v>0</v>
      </c>
      <c r="T95" s="13" t="str">
        <f t="shared" si="18"/>
        <v/>
      </c>
      <c r="U95" s="12" t="str">
        <f t="shared" si="19"/>
        <v/>
      </c>
      <c r="V95" s="14" t="str">
        <f>IFERROR(F95*PE!$F$20,"")</f>
        <v/>
      </c>
      <c r="W95" s="12">
        <f t="shared" si="20"/>
        <v>0</v>
      </c>
      <c r="X95" s="12">
        <f t="shared" si="21"/>
        <v>0</v>
      </c>
    </row>
    <row r="96" spans="2:24" ht="14.45" customHeight="1" thickBot="1" x14ac:dyDescent="0.3">
      <c r="B96" s="3"/>
      <c r="C96" s="4"/>
      <c r="D96" s="10"/>
      <c r="E96" s="6" t="str">
        <f t="shared" si="22"/>
        <v/>
      </c>
      <c r="F96" s="7" t="str">
        <f t="shared" si="14"/>
        <v/>
      </c>
      <c r="G96" s="9"/>
      <c r="H96" s="11"/>
      <c r="I96" s="11"/>
      <c r="J96" s="9"/>
      <c r="K96" s="6">
        <f t="shared" si="23"/>
        <v>0</v>
      </c>
      <c r="Q96" s="12" t="str">
        <f t="shared" si="15"/>
        <v/>
      </c>
      <c r="R96" s="12" t="str">
        <f t="shared" si="16"/>
        <v/>
      </c>
      <c r="S96" s="12">
        <f t="shared" si="17"/>
        <v>0</v>
      </c>
      <c r="T96" s="13" t="str">
        <f t="shared" si="18"/>
        <v/>
      </c>
      <c r="U96" s="12" t="str">
        <f t="shared" si="19"/>
        <v/>
      </c>
      <c r="V96" s="14" t="str">
        <f>IFERROR(F96*PE!$F$20,"")</f>
        <v/>
      </c>
      <c r="W96" s="12">
        <f t="shared" si="20"/>
        <v>0</v>
      </c>
      <c r="X96" s="12">
        <f t="shared" si="21"/>
        <v>0</v>
      </c>
    </row>
    <row r="97" spans="2:24" ht="14.45" customHeight="1" thickBot="1" x14ac:dyDescent="0.3">
      <c r="B97" s="3"/>
      <c r="C97" s="4"/>
      <c r="D97" s="10"/>
      <c r="E97" s="6" t="str">
        <f t="shared" si="22"/>
        <v/>
      </c>
      <c r="F97" s="7" t="str">
        <f t="shared" si="14"/>
        <v/>
      </c>
      <c r="G97" s="9"/>
      <c r="H97" s="11"/>
      <c r="I97" s="11"/>
      <c r="J97" s="9"/>
      <c r="K97" s="6">
        <f t="shared" si="23"/>
        <v>0</v>
      </c>
      <c r="Q97" s="12" t="str">
        <f t="shared" si="15"/>
        <v/>
      </c>
      <c r="R97" s="12" t="str">
        <f t="shared" si="16"/>
        <v/>
      </c>
      <c r="S97" s="12">
        <f t="shared" si="17"/>
        <v>0</v>
      </c>
      <c r="T97" s="13" t="str">
        <f t="shared" si="18"/>
        <v/>
      </c>
      <c r="U97" s="12" t="str">
        <f t="shared" si="19"/>
        <v/>
      </c>
      <c r="V97" s="14" t="str">
        <f>IFERROR(F97*PE!$F$20,"")</f>
        <v/>
      </c>
      <c r="W97" s="12">
        <f t="shared" si="20"/>
        <v>0</v>
      </c>
      <c r="X97" s="12">
        <f t="shared" si="21"/>
        <v>0</v>
      </c>
    </row>
    <row r="98" spans="2:24" ht="14.45" customHeight="1" thickBot="1" x14ac:dyDescent="0.3">
      <c r="B98" s="3"/>
      <c r="C98" s="4"/>
      <c r="D98" s="10"/>
      <c r="E98" s="6" t="str">
        <f t="shared" si="22"/>
        <v/>
      </c>
      <c r="F98" s="7" t="str">
        <f t="shared" si="14"/>
        <v/>
      </c>
      <c r="G98" s="9"/>
      <c r="H98" s="11"/>
      <c r="I98" s="11"/>
      <c r="J98" s="9"/>
      <c r="K98" s="6">
        <f t="shared" si="23"/>
        <v>0</v>
      </c>
      <c r="Q98" s="12" t="str">
        <f t="shared" si="15"/>
        <v/>
      </c>
      <c r="R98" s="12" t="str">
        <f t="shared" si="16"/>
        <v/>
      </c>
      <c r="S98" s="12">
        <f t="shared" si="17"/>
        <v>0</v>
      </c>
      <c r="T98" s="13" t="str">
        <f t="shared" si="18"/>
        <v/>
      </c>
      <c r="U98" s="12" t="str">
        <f t="shared" si="19"/>
        <v/>
      </c>
      <c r="V98" s="14" t="str">
        <f>IFERROR(F98*PE!$F$20,"")</f>
        <v/>
      </c>
      <c r="W98" s="12">
        <f t="shared" si="20"/>
        <v>0</v>
      </c>
      <c r="X98" s="12">
        <f t="shared" si="21"/>
        <v>0</v>
      </c>
    </row>
    <row r="99" spans="2:24" ht="14.45" customHeight="1" thickBot="1" x14ac:dyDescent="0.3">
      <c r="B99" s="3"/>
      <c r="C99" s="4"/>
      <c r="D99" s="10"/>
      <c r="E99" s="6" t="str">
        <f t="shared" si="22"/>
        <v/>
      </c>
      <c r="F99" s="7" t="str">
        <f t="shared" si="14"/>
        <v/>
      </c>
      <c r="G99" s="9"/>
      <c r="H99" s="11"/>
      <c r="I99" s="11"/>
      <c r="J99" s="9"/>
      <c r="K99" s="6">
        <f t="shared" si="23"/>
        <v>0</v>
      </c>
      <c r="Q99" s="12" t="str">
        <f t="shared" si="15"/>
        <v/>
      </c>
      <c r="R99" s="12" t="str">
        <f t="shared" si="16"/>
        <v/>
      </c>
      <c r="S99" s="12">
        <f t="shared" si="17"/>
        <v>0</v>
      </c>
      <c r="T99" s="13" t="str">
        <f t="shared" si="18"/>
        <v/>
      </c>
      <c r="U99" s="12" t="str">
        <f t="shared" si="19"/>
        <v/>
      </c>
      <c r="V99" s="14" t="str">
        <f>IFERROR(F99*PE!$F$20,"")</f>
        <v/>
      </c>
      <c r="W99" s="12">
        <f t="shared" si="20"/>
        <v>0</v>
      </c>
      <c r="X99" s="12">
        <f t="shared" si="21"/>
        <v>0</v>
      </c>
    </row>
    <row r="100" spans="2:24" ht="14.45" customHeight="1" thickBot="1" x14ac:dyDescent="0.3">
      <c r="B100" s="3"/>
      <c r="C100" s="4"/>
      <c r="D100" s="10"/>
      <c r="E100" s="6" t="str">
        <f t="shared" si="22"/>
        <v/>
      </c>
      <c r="F100" s="7" t="str">
        <f t="shared" si="14"/>
        <v/>
      </c>
      <c r="G100" s="9"/>
      <c r="H100" s="11"/>
      <c r="I100" s="11"/>
      <c r="J100" s="9"/>
      <c r="K100" s="6">
        <f t="shared" si="23"/>
        <v>0</v>
      </c>
      <c r="Q100" s="12" t="str">
        <f t="shared" si="15"/>
        <v/>
      </c>
      <c r="R100" s="12" t="str">
        <f t="shared" si="16"/>
        <v/>
      </c>
      <c r="S100" s="12">
        <f t="shared" si="17"/>
        <v>0</v>
      </c>
      <c r="T100" s="13" t="str">
        <f t="shared" si="18"/>
        <v/>
      </c>
      <c r="U100" s="12" t="str">
        <f t="shared" si="19"/>
        <v/>
      </c>
      <c r="V100" s="14" t="str">
        <f>IFERROR(F100*PE!$F$20,"")</f>
        <v/>
      </c>
      <c r="W100" s="12">
        <f t="shared" si="20"/>
        <v>0</v>
      </c>
      <c r="X100" s="12">
        <f t="shared" si="21"/>
        <v>0</v>
      </c>
    </row>
    <row r="101" spans="2:24" ht="14.45" customHeight="1" thickBot="1" x14ac:dyDescent="0.3">
      <c r="B101" s="3"/>
      <c r="C101" s="4"/>
      <c r="D101" s="10"/>
      <c r="E101" s="6" t="str">
        <f t="shared" si="22"/>
        <v/>
      </c>
      <c r="F101" s="7" t="str">
        <f t="shared" si="14"/>
        <v/>
      </c>
      <c r="G101" s="9"/>
      <c r="H101" s="11"/>
      <c r="I101" s="11"/>
      <c r="J101" s="9"/>
      <c r="K101" s="6">
        <f t="shared" si="23"/>
        <v>0</v>
      </c>
      <c r="Q101" s="12" t="str">
        <f t="shared" si="15"/>
        <v/>
      </c>
      <c r="R101" s="12" t="str">
        <f t="shared" si="16"/>
        <v/>
      </c>
      <c r="S101" s="12">
        <f t="shared" si="17"/>
        <v>0</v>
      </c>
      <c r="T101" s="13" t="str">
        <f t="shared" si="18"/>
        <v/>
      </c>
      <c r="U101" s="12" t="str">
        <f t="shared" si="19"/>
        <v/>
      </c>
      <c r="V101" s="14" t="str">
        <f>IFERROR(F101*PE!$F$20,"")</f>
        <v/>
      </c>
      <c r="W101" s="12">
        <f t="shared" si="20"/>
        <v>0</v>
      </c>
      <c r="X101" s="12">
        <f t="shared" si="21"/>
        <v>0</v>
      </c>
    </row>
    <row r="102" spans="2:24" ht="14.45" customHeight="1" thickBot="1" x14ac:dyDescent="0.3">
      <c r="B102" s="3"/>
      <c r="C102" s="4"/>
      <c r="D102" s="10"/>
      <c r="E102" s="6" t="str">
        <f t="shared" si="22"/>
        <v/>
      </c>
      <c r="F102" s="7" t="str">
        <f t="shared" si="14"/>
        <v/>
      </c>
      <c r="G102" s="9"/>
      <c r="H102" s="11"/>
      <c r="I102" s="11"/>
      <c r="J102" s="9"/>
      <c r="K102" s="6">
        <f t="shared" si="23"/>
        <v>0</v>
      </c>
      <c r="Q102" s="12" t="str">
        <f t="shared" si="15"/>
        <v/>
      </c>
      <c r="R102" s="12" t="str">
        <f t="shared" si="16"/>
        <v/>
      </c>
      <c r="S102" s="12">
        <f t="shared" si="17"/>
        <v>0</v>
      </c>
      <c r="T102" s="13" t="str">
        <f t="shared" si="18"/>
        <v/>
      </c>
      <c r="U102" s="12" t="str">
        <f t="shared" si="19"/>
        <v/>
      </c>
      <c r="V102" s="14" t="str">
        <f>IFERROR(F102*PE!$F$20,"")</f>
        <v/>
      </c>
      <c r="W102" s="12">
        <f t="shared" si="20"/>
        <v>0</v>
      </c>
      <c r="X102" s="12">
        <f t="shared" si="21"/>
        <v>0</v>
      </c>
    </row>
    <row r="103" spans="2:24" ht="14.45" customHeight="1" thickBot="1" x14ac:dyDescent="0.3">
      <c r="B103" s="3"/>
      <c r="C103" s="4"/>
      <c r="D103" s="10"/>
      <c r="E103" s="6" t="str">
        <f t="shared" si="22"/>
        <v/>
      </c>
      <c r="F103" s="7" t="str">
        <f t="shared" si="14"/>
        <v/>
      </c>
      <c r="G103" s="9"/>
      <c r="H103" s="11"/>
      <c r="I103" s="11"/>
      <c r="J103" s="9"/>
      <c r="K103" s="6">
        <f t="shared" si="23"/>
        <v>0</v>
      </c>
      <c r="Q103" s="12" t="str">
        <f t="shared" si="15"/>
        <v/>
      </c>
      <c r="R103" s="12" t="str">
        <f t="shared" si="16"/>
        <v/>
      </c>
      <c r="S103" s="12">
        <f t="shared" si="17"/>
        <v>0</v>
      </c>
      <c r="T103" s="13" t="str">
        <f t="shared" si="18"/>
        <v/>
      </c>
      <c r="U103" s="12" t="str">
        <f t="shared" si="19"/>
        <v/>
      </c>
      <c r="V103" s="14" t="str">
        <f>IFERROR(F103*PE!$F$20,"")</f>
        <v/>
      </c>
      <c r="W103" s="12">
        <f t="shared" si="20"/>
        <v>0</v>
      </c>
      <c r="X103" s="12">
        <f t="shared" si="21"/>
        <v>0</v>
      </c>
    </row>
    <row r="104" spans="2:24" ht="14.45" customHeight="1" thickBot="1" x14ac:dyDescent="0.3">
      <c r="B104" s="3"/>
      <c r="C104" s="4"/>
      <c r="D104" s="10"/>
      <c r="E104" s="6" t="str">
        <f t="shared" si="22"/>
        <v/>
      </c>
      <c r="F104" s="7" t="str">
        <f t="shared" si="14"/>
        <v/>
      </c>
      <c r="G104" s="9"/>
      <c r="H104" s="11"/>
      <c r="I104" s="11"/>
      <c r="J104" s="9"/>
      <c r="K104" s="6">
        <f t="shared" si="23"/>
        <v>0</v>
      </c>
      <c r="Q104" s="12" t="str">
        <f t="shared" si="15"/>
        <v/>
      </c>
      <c r="R104" s="12" t="str">
        <f t="shared" si="16"/>
        <v/>
      </c>
      <c r="S104" s="12">
        <f t="shared" si="17"/>
        <v>0</v>
      </c>
      <c r="T104" s="13" t="str">
        <f t="shared" si="18"/>
        <v/>
      </c>
      <c r="U104" s="12" t="str">
        <f t="shared" si="19"/>
        <v/>
      </c>
      <c r="V104" s="14" t="str">
        <f>IFERROR(F104*PE!$F$20,"")</f>
        <v/>
      </c>
      <c r="W104" s="12">
        <f t="shared" si="20"/>
        <v>0</v>
      </c>
      <c r="X104" s="12">
        <f t="shared" si="21"/>
        <v>0</v>
      </c>
    </row>
    <row r="105" spans="2:24" ht="14.45" customHeight="1" thickBot="1" x14ac:dyDescent="0.3">
      <c r="B105" s="3"/>
      <c r="C105" s="4"/>
      <c r="D105" s="10"/>
      <c r="E105" s="6" t="str">
        <f t="shared" si="22"/>
        <v/>
      </c>
      <c r="F105" s="7" t="str">
        <f t="shared" si="14"/>
        <v/>
      </c>
      <c r="G105" s="9"/>
      <c r="H105" s="11"/>
      <c r="I105" s="11"/>
      <c r="J105" s="9"/>
      <c r="K105" s="6">
        <f t="shared" si="23"/>
        <v>0</v>
      </c>
      <c r="Q105" s="12" t="str">
        <f t="shared" si="15"/>
        <v/>
      </c>
      <c r="R105" s="12" t="str">
        <f t="shared" si="16"/>
        <v/>
      </c>
      <c r="S105" s="12">
        <f t="shared" si="17"/>
        <v>0</v>
      </c>
      <c r="T105" s="13" t="str">
        <f t="shared" si="18"/>
        <v/>
      </c>
      <c r="U105" s="12" t="str">
        <f t="shared" si="19"/>
        <v/>
      </c>
      <c r="V105" s="14" t="str">
        <f>IFERROR(F105*PE!$F$20,"")</f>
        <v/>
      </c>
      <c r="W105" s="12">
        <f t="shared" si="20"/>
        <v>0</v>
      </c>
      <c r="X105" s="12">
        <f t="shared" si="21"/>
        <v>0</v>
      </c>
    </row>
    <row r="106" spans="2:24" ht="14.45" customHeight="1" thickBot="1" x14ac:dyDescent="0.3">
      <c r="B106" s="3"/>
      <c r="C106" s="4"/>
      <c r="D106" s="10"/>
      <c r="E106" s="6" t="str">
        <f t="shared" si="22"/>
        <v/>
      </c>
      <c r="F106" s="7" t="str">
        <f t="shared" si="14"/>
        <v/>
      </c>
      <c r="G106" s="9"/>
      <c r="H106" s="11"/>
      <c r="I106" s="11"/>
      <c r="J106" s="9"/>
      <c r="K106" s="6">
        <f t="shared" si="23"/>
        <v>0</v>
      </c>
      <c r="Q106" s="12" t="str">
        <f t="shared" si="15"/>
        <v/>
      </c>
      <c r="R106" s="12" t="str">
        <f t="shared" si="16"/>
        <v/>
      </c>
      <c r="S106" s="12">
        <f t="shared" si="17"/>
        <v>0</v>
      </c>
      <c r="T106" s="13" t="str">
        <f t="shared" si="18"/>
        <v/>
      </c>
      <c r="U106" s="12" t="str">
        <f t="shared" si="19"/>
        <v/>
      </c>
      <c r="V106" s="14" t="str">
        <f>IFERROR(F106*PE!$F$20,"")</f>
        <v/>
      </c>
      <c r="W106" s="12">
        <f t="shared" si="20"/>
        <v>0</v>
      </c>
      <c r="X106" s="12">
        <f t="shared" si="21"/>
        <v>0</v>
      </c>
    </row>
    <row r="107" spans="2:24" ht="14.45" customHeight="1" thickBot="1" x14ac:dyDescent="0.3">
      <c r="B107" s="3"/>
      <c r="C107" s="4"/>
      <c r="D107" s="10"/>
      <c r="E107" s="6" t="str">
        <f t="shared" si="22"/>
        <v/>
      </c>
      <c r="F107" s="7" t="str">
        <f t="shared" si="14"/>
        <v/>
      </c>
      <c r="G107" s="9"/>
      <c r="H107" s="11"/>
      <c r="I107" s="11"/>
      <c r="J107" s="9"/>
      <c r="K107" s="6">
        <f t="shared" si="23"/>
        <v>0</v>
      </c>
      <c r="Q107" s="12" t="str">
        <f t="shared" si="15"/>
        <v/>
      </c>
      <c r="R107" s="12" t="str">
        <f t="shared" si="16"/>
        <v/>
      </c>
      <c r="S107" s="12">
        <f t="shared" si="17"/>
        <v>0</v>
      </c>
      <c r="T107" s="13" t="str">
        <f t="shared" si="18"/>
        <v/>
      </c>
      <c r="U107" s="12" t="str">
        <f t="shared" si="19"/>
        <v/>
      </c>
      <c r="V107" s="14" t="str">
        <f>IFERROR(F107*PE!$F$20,"")</f>
        <v/>
      </c>
      <c r="W107" s="12">
        <f t="shared" si="20"/>
        <v>0</v>
      </c>
      <c r="X107" s="12">
        <f t="shared" si="21"/>
        <v>0</v>
      </c>
    </row>
    <row r="108" spans="2:24" ht="14.45" customHeight="1" thickBot="1" x14ac:dyDescent="0.3">
      <c r="B108" s="3"/>
      <c r="C108" s="4"/>
      <c r="D108" s="10"/>
      <c r="E108" s="6" t="str">
        <f t="shared" si="22"/>
        <v/>
      </c>
      <c r="F108" s="7" t="str">
        <f t="shared" si="14"/>
        <v/>
      </c>
      <c r="G108" s="9"/>
      <c r="H108" s="11"/>
      <c r="I108" s="11"/>
      <c r="J108" s="9"/>
      <c r="K108" s="6">
        <f t="shared" si="23"/>
        <v>0</v>
      </c>
      <c r="Q108" s="12" t="str">
        <f t="shared" si="15"/>
        <v/>
      </c>
      <c r="R108" s="12" t="str">
        <f t="shared" si="16"/>
        <v/>
      </c>
      <c r="S108" s="12">
        <f t="shared" si="17"/>
        <v>0</v>
      </c>
      <c r="T108" s="13" t="str">
        <f t="shared" si="18"/>
        <v/>
      </c>
      <c r="U108" s="12" t="str">
        <f t="shared" si="19"/>
        <v/>
      </c>
      <c r="V108" s="14" t="str">
        <f>IFERROR(F108*PE!$F$20,"")</f>
        <v/>
      </c>
      <c r="W108" s="12">
        <f t="shared" si="20"/>
        <v>0</v>
      </c>
      <c r="X108" s="12">
        <f t="shared" si="21"/>
        <v>0</v>
      </c>
    </row>
    <row r="109" spans="2:24" ht="14.45" customHeight="1" thickBot="1" x14ac:dyDescent="0.3">
      <c r="B109" s="3"/>
      <c r="C109" s="4"/>
      <c r="D109" s="10"/>
      <c r="E109" s="6" t="str">
        <f t="shared" si="22"/>
        <v/>
      </c>
      <c r="F109" s="7" t="str">
        <f t="shared" si="14"/>
        <v/>
      </c>
      <c r="G109" s="9"/>
      <c r="H109" s="11"/>
      <c r="I109" s="11"/>
      <c r="J109" s="9"/>
      <c r="K109" s="6">
        <f t="shared" si="23"/>
        <v>0</v>
      </c>
      <c r="Q109" s="12" t="str">
        <f t="shared" si="15"/>
        <v/>
      </c>
      <c r="R109" s="12" t="str">
        <f t="shared" si="16"/>
        <v/>
      </c>
      <c r="S109" s="12">
        <f t="shared" si="17"/>
        <v>0</v>
      </c>
      <c r="T109" s="13" t="str">
        <f t="shared" si="18"/>
        <v/>
      </c>
      <c r="U109" s="12" t="str">
        <f t="shared" si="19"/>
        <v/>
      </c>
      <c r="V109" s="14" t="str">
        <f>IFERROR(F109*PE!$F$20,"")</f>
        <v/>
      </c>
      <c r="W109" s="12">
        <f t="shared" si="20"/>
        <v>0</v>
      </c>
      <c r="X109" s="12">
        <f t="shared" si="21"/>
        <v>0</v>
      </c>
    </row>
    <row r="110" spans="2:24" ht="14.45" customHeight="1" thickBot="1" x14ac:dyDescent="0.3">
      <c r="B110" s="3"/>
      <c r="C110" s="4"/>
      <c r="D110" s="10"/>
      <c r="E110" s="6" t="str">
        <f t="shared" si="22"/>
        <v/>
      </c>
      <c r="F110" s="7" t="str">
        <f t="shared" si="14"/>
        <v/>
      </c>
      <c r="G110" s="9"/>
      <c r="H110" s="11"/>
      <c r="I110" s="11"/>
      <c r="J110" s="9"/>
      <c r="K110" s="6">
        <f t="shared" si="23"/>
        <v>0</v>
      </c>
      <c r="Q110" s="12" t="str">
        <f t="shared" si="15"/>
        <v/>
      </c>
      <c r="R110" s="12" t="str">
        <f t="shared" si="16"/>
        <v/>
      </c>
      <c r="S110" s="12">
        <f t="shared" si="17"/>
        <v>0</v>
      </c>
      <c r="T110" s="13" t="str">
        <f t="shared" si="18"/>
        <v/>
      </c>
      <c r="U110" s="12" t="str">
        <f t="shared" si="19"/>
        <v/>
      </c>
      <c r="V110" s="14" t="str">
        <f>IFERROR(F110*PE!$F$20,"")</f>
        <v/>
      </c>
      <c r="W110" s="12">
        <f t="shared" si="20"/>
        <v>0</v>
      </c>
      <c r="X110" s="12">
        <f t="shared" si="21"/>
        <v>0</v>
      </c>
    </row>
    <row r="111" spans="2:24" ht="14.45" customHeight="1" thickBot="1" x14ac:dyDescent="0.3">
      <c r="B111" s="3"/>
      <c r="C111" s="4"/>
      <c r="D111" s="10"/>
      <c r="E111" s="6" t="str">
        <f t="shared" si="22"/>
        <v/>
      </c>
      <c r="F111" s="7" t="str">
        <f t="shared" si="14"/>
        <v/>
      </c>
      <c r="G111" s="9"/>
      <c r="H111" s="11"/>
      <c r="I111" s="11"/>
      <c r="J111" s="9"/>
      <c r="K111" s="6">
        <f t="shared" si="23"/>
        <v>0</v>
      </c>
      <c r="Q111" s="12" t="str">
        <f t="shared" si="15"/>
        <v/>
      </c>
      <c r="R111" s="12" t="str">
        <f t="shared" si="16"/>
        <v/>
      </c>
      <c r="S111" s="12">
        <f t="shared" si="17"/>
        <v>0</v>
      </c>
      <c r="T111" s="13" t="str">
        <f t="shared" si="18"/>
        <v/>
      </c>
      <c r="U111" s="12" t="str">
        <f t="shared" si="19"/>
        <v/>
      </c>
      <c r="V111" s="14" t="str">
        <f>IFERROR(F111*PE!$F$20,"")</f>
        <v/>
      </c>
      <c r="W111" s="12">
        <f t="shared" si="20"/>
        <v>0</v>
      </c>
      <c r="X111" s="12">
        <f t="shared" si="21"/>
        <v>0</v>
      </c>
    </row>
    <row r="112" spans="2:24" ht="14.45" customHeight="1" thickBot="1" x14ac:dyDescent="0.3">
      <c r="B112" s="3"/>
      <c r="C112" s="4"/>
      <c r="D112" s="10"/>
      <c r="E112" s="6" t="str">
        <f t="shared" si="22"/>
        <v/>
      </c>
      <c r="F112" s="7" t="str">
        <f t="shared" si="14"/>
        <v/>
      </c>
      <c r="G112" s="9"/>
      <c r="H112" s="11"/>
      <c r="I112" s="11"/>
      <c r="J112" s="9"/>
      <c r="K112" s="6">
        <f t="shared" si="23"/>
        <v>0</v>
      </c>
      <c r="Q112" s="12" t="str">
        <f t="shared" si="15"/>
        <v/>
      </c>
      <c r="R112" s="12" t="str">
        <f t="shared" si="16"/>
        <v/>
      </c>
      <c r="S112" s="12">
        <f t="shared" si="17"/>
        <v>0</v>
      </c>
      <c r="T112" s="13" t="str">
        <f t="shared" si="18"/>
        <v/>
      </c>
      <c r="U112" s="12" t="str">
        <f t="shared" si="19"/>
        <v/>
      </c>
      <c r="V112" s="14" t="str">
        <f>IFERROR(F112*PE!$F$20,"")</f>
        <v/>
      </c>
      <c r="W112" s="12">
        <f t="shared" si="20"/>
        <v>0</v>
      </c>
      <c r="X112" s="12">
        <f t="shared" si="21"/>
        <v>0</v>
      </c>
    </row>
    <row r="113" spans="2:24" ht="14.45" customHeight="1" thickBot="1" x14ac:dyDescent="0.3">
      <c r="B113" s="3"/>
      <c r="C113" s="4"/>
      <c r="D113" s="10"/>
      <c r="E113" s="6" t="str">
        <f t="shared" si="22"/>
        <v/>
      </c>
      <c r="F113" s="7" t="str">
        <f t="shared" si="14"/>
        <v/>
      </c>
      <c r="G113" s="9"/>
      <c r="H113" s="11"/>
      <c r="I113" s="11"/>
      <c r="J113" s="9"/>
      <c r="K113" s="6">
        <f t="shared" si="23"/>
        <v>0</v>
      </c>
      <c r="Q113" s="12" t="str">
        <f t="shared" si="15"/>
        <v/>
      </c>
      <c r="R113" s="12" t="str">
        <f t="shared" si="16"/>
        <v/>
      </c>
      <c r="S113" s="12">
        <f t="shared" si="17"/>
        <v>0</v>
      </c>
      <c r="T113" s="13" t="str">
        <f t="shared" si="18"/>
        <v/>
      </c>
      <c r="U113" s="12" t="str">
        <f t="shared" si="19"/>
        <v/>
      </c>
      <c r="V113" s="14" t="str">
        <f>IFERROR(F113*PE!$F$20,"")</f>
        <v/>
      </c>
      <c r="W113" s="12">
        <f t="shared" si="20"/>
        <v>0</v>
      </c>
      <c r="X113" s="12">
        <f t="shared" si="21"/>
        <v>0</v>
      </c>
    </row>
    <row r="114" spans="2:24" ht="14.45" customHeight="1" thickBot="1" x14ac:dyDescent="0.3">
      <c r="B114" s="3"/>
      <c r="C114" s="4"/>
      <c r="D114" s="10"/>
      <c r="E114" s="6" t="str">
        <f t="shared" si="22"/>
        <v/>
      </c>
      <c r="F114" s="7" t="str">
        <f t="shared" si="14"/>
        <v/>
      </c>
      <c r="G114" s="9"/>
      <c r="H114" s="11"/>
      <c r="I114" s="11"/>
      <c r="J114" s="9"/>
      <c r="K114" s="6">
        <f t="shared" si="23"/>
        <v>0</v>
      </c>
      <c r="Q114" s="12" t="str">
        <f t="shared" si="15"/>
        <v/>
      </c>
      <c r="R114" s="12" t="str">
        <f t="shared" si="16"/>
        <v/>
      </c>
      <c r="S114" s="12">
        <f t="shared" si="17"/>
        <v>0</v>
      </c>
      <c r="T114" s="13" t="str">
        <f t="shared" si="18"/>
        <v/>
      </c>
      <c r="U114" s="12" t="str">
        <f t="shared" si="19"/>
        <v/>
      </c>
      <c r="V114" s="14" t="str">
        <f>IFERROR(F114*PE!$F$20,"")</f>
        <v/>
      </c>
      <c r="W114" s="12">
        <f t="shared" si="20"/>
        <v>0</v>
      </c>
      <c r="X114" s="12">
        <f t="shared" si="21"/>
        <v>0</v>
      </c>
    </row>
    <row r="115" spans="2:24" ht="14.45" customHeight="1" thickBot="1" x14ac:dyDescent="0.3">
      <c r="B115" s="3"/>
      <c r="C115" s="4"/>
      <c r="D115" s="10"/>
      <c r="E115" s="6" t="str">
        <f t="shared" si="22"/>
        <v/>
      </c>
      <c r="F115" s="7" t="str">
        <f t="shared" si="14"/>
        <v/>
      </c>
      <c r="G115" s="9"/>
      <c r="H115" s="11"/>
      <c r="I115" s="11"/>
      <c r="J115" s="9"/>
      <c r="K115" s="6">
        <f t="shared" si="23"/>
        <v>0</v>
      </c>
      <c r="Q115" s="12" t="str">
        <f t="shared" si="15"/>
        <v/>
      </c>
      <c r="R115" s="12" t="str">
        <f t="shared" si="16"/>
        <v/>
      </c>
      <c r="S115" s="12">
        <f t="shared" si="17"/>
        <v>0</v>
      </c>
      <c r="T115" s="13" t="str">
        <f t="shared" si="18"/>
        <v/>
      </c>
      <c r="U115" s="12" t="str">
        <f t="shared" si="19"/>
        <v/>
      </c>
      <c r="V115" s="14" t="str">
        <f>IFERROR(F115*PE!$F$20,"")</f>
        <v/>
      </c>
      <c r="W115" s="12">
        <f t="shared" si="20"/>
        <v>0</v>
      </c>
      <c r="X115" s="12">
        <f t="shared" si="21"/>
        <v>0</v>
      </c>
    </row>
    <row r="116" spans="2:24" ht="14.45" customHeight="1" thickBot="1" x14ac:dyDescent="0.3">
      <c r="B116" s="3"/>
      <c r="C116" s="4"/>
      <c r="D116" s="10"/>
      <c r="E116" s="6" t="str">
        <f t="shared" si="22"/>
        <v/>
      </c>
      <c r="F116" s="7" t="str">
        <f t="shared" si="14"/>
        <v/>
      </c>
      <c r="G116" s="9"/>
      <c r="H116" s="11"/>
      <c r="I116" s="11"/>
      <c r="J116" s="9"/>
      <c r="K116" s="6">
        <f t="shared" si="23"/>
        <v>0</v>
      </c>
      <c r="Q116" s="12" t="str">
        <f t="shared" si="15"/>
        <v/>
      </c>
      <c r="R116" s="12" t="str">
        <f t="shared" si="16"/>
        <v/>
      </c>
      <c r="S116" s="12">
        <f t="shared" si="17"/>
        <v>0</v>
      </c>
      <c r="T116" s="13" t="str">
        <f t="shared" si="18"/>
        <v/>
      </c>
      <c r="U116" s="12" t="str">
        <f t="shared" si="19"/>
        <v/>
      </c>
      <c r="V116" s="14" t="str">
        <f>IFERROR(F116*PE!$F$20,"")</f>
        <v/>
      </c>
      <c r="W116" s="12">
        <f t="shared" si="20"/>
        <v>0</v>
      </c>
      <c r="X116" s="12">
        <f t="shared" si="21"/>
        <v>0</v>
      </c>
    </row>
    <row r="117" spans="2:24" ht="14.45" customHeight="1" thickBot="1" x14ac:dyDescent="0.3">
      <c r="B117" s="3"/>
      <c r="C117" s="4"/>
      <c r="D117" s="10"/>
      <c r="E117" s="6" t="str">
        <f t="shared" si="22"/>
        <v/>
      </c>
      <c r="F117" s="7" t="str">
        <f t="shared" si="14"/>
        <v/>
      </c>
      <c r="G117" s="9"/>
      <c r="H117" s="11"/>
      <c r="I117" s="11"/>
      <c r="J117" s="9"/>
      <c r="K117" s="6">
        <f t="shared" si="23"/>
        <v>0</v>
      </c>
      <c r="Q117" s="12" t="str">
        <f t="shared" si="15"/>
        <v/>
      </c>
      <c r="R117" s="12" t="str">
        <f t="shared" si="16"/>
        <v/>
      </c>
      <c r="S117" s="12">
        <f t="shared" si="17"/>
        <v>0</v>
      </c>
      <c r="T117" s="13" t="str">
        <f t="shared" si="18"/>
        <v/>
      </c>
      <c r="U117" s="12" t="str">
        <f t="shared" si="19"/>
        <v/>
      </c>
      <c r="V117" s="14" t="str">
        <f>IFERROR(F117*PE!$F$20,"")</f>
        <v/>
      </c>
      <c r="W117" s="12">
        <f t="shared" si="20"/>
        <v>0</v>
      </c>
      <c r="X117" s="12">
        <f t="shared" si="21"/>
        <v>0</v>
      </c>
    </row>
    <row r="118" spans="2:24" ht="14.45" customHeight="1" thickBot="1" x14ac:dyDescent="0.3">
      <c r="B118" s="3"/>
      <c r="C118" s="4"/>
      <c r="D118" s="10"/>
      <c r="E118" s="6" t="str">
        <f t="shared" si="22"/>
        <v/>
      </c>
      <c r="F118" s="7" t="str">
        <f t="shared" si="14"/>
        <v/>
      </c>
      <c r="G118" s="9"/>
      <c r="H118" s="11"/>
      <c r="I118" s="11"/>
      <c r="J118" s="9"/>
      <c r="K118" s="6">
        <f t="shared" si="23"/>
        <v>0</v>
      </c>
      <c r="Q118" s="12" t="str">
        <f t="shared" si="15"/>
        <v/>
      </c>
      <c r="R118" s="12" t="str">
        <f t="shared" si="16"/>
        <v/>
      </c>
      <c r="S118" s="12">
        <f t="shared" si="17"/>
        <v>0</v>
      </c>
      <c r="T118" s="13" t="str">
        <f t="shared" si="18"/>
        <v/>
      </c>
      <c r="U118" s="12" t="str">
        <f t="shared" si="19"/>
        <v/>
      </c>
      <c r="V118" s="14" t="str">
        <f>IFERROR(F118*PE!$F$20,"")</f>
        <v/>
      </c>
      <c r="W118" s="12">
        <f t="shared" si="20"/>
        <v>0</v>
      </c>
      <c r="X118" s="12">
        <f t="shared" si="21"/>
        <v>0</v>
      </c>
    </row>
    <row r="119" spans="2:24" ht="14.45" customHeight="1" thickBot="1" x14ac:dyDescent="0.3">
      <c r="B119" s="3"/>
      <c r="C119" s="4"/>
      <c r="D119" s="10"/>
      <c r="E119" s="6" t="str">
        <f t="shared" si="22"/>
        <v/>
      </c>
      <c r="F119" s="7" t="str">
        <f t="shared" si="14"/>
        <v/>
      </c>
      <c r="G119" s="9"/>
      <c r="H119" s="11"/>
      <c r="I119" s="11"/>
      <c r="J119" s="9"/>
      <c r="K119" s="6">
        <f t="shared" si="23"/>
        <v>0</v>
      </c>
      <c r="Q119" s="12" t="str">
        <f t="shared" si="15"/>
        <v/>
      </c>
      <c r="R119" s="12" t="str">
        <f t="shared" si="16"/>
        <v/>
      </c>
      <c r="S119" s="12">
        <f t="shared" si="17"/>
        <v>0</v>
      </c>
      <c r="T119" s="13" t="str">
        <f t="shared" si="18"/>
        <v/>
      </c>
      <c r="U119" s="12" t="str">
        <f t="shared" si="19"/>
        <v/>
      </c>
      <c r="V119" s="14" t="str">
        <f>IFERROR(F119*PE!$F$20,"")</f>
        <v/>
      </c>
      <c r="W119" s="12">
        <f t="shared" si="20"/>
        <v>0</v>
      </c>
      <c r="X119" s="12">
        <f t="shared" si="21"/>
        <v>0</v>
      </c>
    </row>
    <row r="120" spans="2:24" ht="14.45" customHeight="1" thickBot="1" x14ac:dyDescent="0.3">
      <c r="B120" s="3"/>
      <c r="C120" s="4"/>
      <c r="D120" s="10"/>
      <c r="E120" s="6" t="str">
        <f t="shared" si="22"/>
        <v/>
      </c>
      <c r="F120" s="7" t="str">
        <f t="shared" si="14"/>
        <v/>
      </c>
      <c r="G120" s="9"/>
      <c r="H120" s="11"/>
      <c r="I120" s="11"/>
      <c r="J120" s="9"/>
      <c r="K120" s="6">
        <f t="shared" si="23"/>
        <v>0</v>
      </c>
      <c r="Q120" s="12" t="str">
        <f t="shared" si="15"/>
        <v/>
      </c>
      <c r="R120" s="12" t="str">
        <f t="shared" si="16"/>
        <v/>
      </c>
      <c r="S120" s="12">
        <f t="shared" si="17"/>
        <v>0</v>
      </c>
      <c r="T120" s="13" t="str">
        <f t="shared" si="18"/>
        <v/>
      </c>
      <c r="U120" s="12" t="str">
        <f t="shared" si="19"/>
        <v/>
      </c>
      <c r="V120" s="14" t="str">
        <f>IFERROR(F120*PE!$F$20,"")</f>
        <v/>
      </c>
      <c r="W120" s="12">
        <f t="shared" si="20"/>
        <v>0</v>
      </c>
      <c r="X120" s="12">
        <f t="shared" si="21"/>
        <v>0</v>
      </c>
    </row>
    <row r="121" spans="2:24" ht="14.45" customHeight="1" thickBot="1" x14ac:dyDescent="0.3">
      <c r="B121" s="3"/>
      <c r="C121" s="4"/>
      <c r="D121" s="10"/>
      <c r="E121" s="6" t="str">
        <f t="shared" si="22"/>
        <v/>
      </c>
      <c r="F121" s="7" t="str">
        <f t="shared" si="14"/>
        <v/>
      </c>
      <c r="G121" s="9"/>
      <c r="H121" s="11"/>
      <c r="I121" s="11"/>
      <c r="J121" s="9"/>
      <c r="K121" s="6">
        <f t="shared" si="23"/>
        <v>0</v>
      </c>
      <c r="Q121" s="12" t="str">
        <f t="shared" si="15"/>
        <v/>
      </c>
      <c r="R121" s="12" t="str">
        <f t="shared" si="16"/>
        <v/>
      </c>
      <c r="S121" s="12">
        <f t="shared" si="17"/>
        <v>0</v>
      </c>
      <c r="T121" s="13" t="str">
        <f t="shared" si="18"/>
        <v/>
      </c>
      <c r="U121" s="12" t="str">
        <f t="shared" si="19"/>
        <v/>
      </c>
      <c r="V121" s="14" t="str">
        <f>IFERROR(F121*PE!$F$20,"")</f>
        <v/>
      </c>
      <c r="W121" s="12">
        <f t="shared" si="20"/>
        <v>0</v>
      </c>
      <c r="X121" s="12">
        <f t="shared" si="21"/>
        <v>0</v>
      </c>
    </row>
    <row r="122" spans="2:24" ht="14.45" customHeight="1" thickBot="1" x14ac:dyDescent="0.3">
      <c r="B122" s="3"/>
      <c r="C122" s="4"/>
      <c r="D122" s="10"/>
      <c r="E122" s="6" t="str">
        <f t="shared" si="22"/>
        <v/>
      </c>
      <c r="F122" s="7" t="str">
        <f t="shared" si="14"/>
        <v/>
      </c>
      <c r="G122" s="9"/>
      <c r="H122" s="11"/>
      <c r="I122" s="11"/>
      <c r="J122" s="9"/>
      <c r="K122" s="6">
        <f t="shared" si="23"/>
        <v>0</v>
      </c>
      <c r="Q122" s="12" t="str">
        <f t="shared" si="15"/>
        <v/>
      </c>
      <c r="R122" s="12" t="str">
        <f t="shared" si="16"/>
        <v/>
      </c>
      <c r="S122" s="12">
        <f t="shared" si="17"/>
        <v>0</v>
      </c>
      <c r="T122" s="13" t="str">
        <f t="shared" si="18"/>
        <v/>
      </c>
      <c r="U122" s="12" t="str">
        <f t="shared" si="19"/>
        <v/>
      </c>
      <c r="V122" s="14" t="str">
        <f>IFERROR(F122*PE!$F$20,"")</f>
        <v/>
      </c>
      <c r="W122" s="12">
        <f t="shared" si="20"/>
        <v>0</v>
      </c>
      <c r="X122" s="12">
        <f t="shared" si="21"/>
        <v>0</v>
      </c>
    </row>
    <row r="123" spans="2:24" ht="14.45" customHeight="1" thickBot="1" x14ac:dyDescent="0.3">
      <c r="B123" s="3"/>
      <c r="C123" s="4"/>
      <c r="D123" s="10"/>
      <c r="E123" s="6" t="str">
        <f t="shared" si="22"/>
        <v/>
      </c>
      <c r="F123" s="7" t="str">
        <f t="shared" si="14"/>
        <v/>
      </c>
      <c r="G123" s="9"/>
      <c r="H123" s="11"/>
      <c r="I123" s="11"/>
      <c r="J123" s="9"/>
      <c r="K123" s="6">
        <f t="shared" si="23"/>
        <v>0</v>
      </c>
      <c r="Q123" s="12" t="str">
        <f t="shared" si="15"/>
        <v/>
      </c>
      <c r="R123" s="12" t="str">
        <f t="shared" si="16"/>
        <v/>
      </c>
      <c r="S123" s="12">
        <f t="shared" si="17"/>
        <v>0</v>
      </c>
      <c r="T123" s="13" t="str">
        <f t="shared" si="18"/>
        <v/>
      </c>
      <c r="U123" s="12" t="str">
        <f t="shared" si="19"/>
        <v/>
      </c>
      <c r="V123" s="14" t="str">
        <f>IFERROR(F123*PE!$F$20,"")</f>
        <v/>
      </c>
      <c r="W123" s="12">
        <f t="shared" si="20"/>
        <v>0</v>
      </c>
      <c r="X123" s="12">
        <f t="shared" si="21"/>
        <v>0</v>
      </c>
    </row>
    <row r="124" spans="2:24" ht="14.45" customHeight="1" thickBot="1" x14ac:dyDescent="0.3">
      <c r="B124" s="3"/>
      <c r="C124" s="4"/>
      <c r="D124" s="10"/>
      <c r="E124" s="6" t="str">
        <f t="shared" si="22"/>
        <v/>
      </c>
      <c r="F124" s="7" t="str">
        <f t="shared" si="14"/>
        <v/>
      </c>
      <c r="G124" s="9"/>
      <c r="H124" s="11"/>
      <c r="I124" s="11"/>
      <c r="J124" s="9"/>
      <c r="K124" s="6">
        <f t="shared" si="23"/>
        <v>0</v>
      </c>
      <c r="Q124" s="12" t="str">
        <f t="shared" si="15"/>
        <v/>
      </c>
      <c r="R124" s="12" t="str">
        <f t="shared" si="16"/>
        <v/>
      </c>
      <c r="S124" s="12">
        <f t="shared" si="17"/>
        <v>0</v>
      </c>
      <c r="T124" s="13" t="str">
        <f t="shared" si="18"/>
        <v/>
      </c>
      <c r="U124" s="12" t="str">
        <f t="shared" si="19"/>
        <v/>
      </c>
      <c r="V124" s="14" t="str">
        <f>IFERROR(F124*PE!$F$20,"")</f>
        <v/>
      </c>
      <c r="W124" s="12">
        <f t="shared" si="20"/>
        <v>0</v>
      </c>
      <c r="X124" s="12">
        <f t="shared" si="21"/>
        <v>0</v>
      </c>
    </row>
    <row r="125" spans="2:24" ht="14.45" customHeight="1" thickBot="1" x14ac:dyDescent="0.3">
      <c r="B125" s="3"/>
      <c r="C125" s="4"/>
      <c r="D125" s="10"/>
      <c r="E125" s="6" t="str">
        <f t="shared" si="22"/>
        <v/>
      </c>
      <c r="F125" s="7" t="str">
        <f t="shared" si="14"/>
        <v/>
      </c>
      <c r="G125" s="9"/>
      <c r="H125" s="11"/>
      <c r="I125" s="11"/>
      <c r="J125" s="9"/>
      <c r="K125" s="6">
        <f t="shared" si="23"/>
        <v>0</v>
      </c>
      <c r="Q125" s="12" t="str">
        <f t="shared" si="15"/>
        <v/>
      </c>
      <c r="R125" s="12" t="str">
        <f t="shared" si="16"/>
        <v/>
      </c>
      <c r="S125" s="12">
        <f t="shared" si="17"/>
        <v>0</v>
      </c>
      <c r="T125" s="13" t="str">
        <f t="shared" si="18"/>
        <v/>
      </c>
      <c r="U125" s="12" t="str">
        <f t="shared" si="19"/>
        <v/>
      </c>
      <c r="V125" s="14" t="str">
        <f>IFERROR(F125*PE!$F$20,"")</f>
        <v/>
      </c>
      <c r="W125" s="12">
        <f t="shared" si="20"/>
        <v>0</v>
      </c>
      <c r="X125" s="12">
        <f t="shared" si="21"/>
        <v>0</v>
      </c>
    </row>
    <row r="126" spans="2:24" ht="14.45" customHeight="1" thickBot="1" x14ac:dyDescent="0.3">
      <c r="B126" s="3"/>
      <c r="C126" s="4"/>
      <c r="D126" s="10"/>
      <c r="E126" s="6" t="str">
        <f t="shared" si="22"/>
        <v/>
      </c>
      <c r="F126" s="7" t="str">
        <f t="shared" si="14"/>
        <v/>
      </c>
      <c r="G126" s="9"/>
      <c r="H126" s="11"/>
      <c r="I126" s="11"/>
      <c r="J126" s="9"/>
      <c r="K126" s="6">
        <f t="shared" si="23"/>
        <v>0</v>
      </c>
      <c r="Q126" s="12" t="str">
        <f t="shared" si="15"/>
        <v/>
      </c>
      <c r="R126" s="12" t="str">
        <f t="shared" si="16"/>
        <v/>
      </c>
      <c r="S126" s="12">
        <f t="shared" si="17"/>
        <v>0</v>
      </c>
      <c r="T126" s="13" t="str">
        <f t="shared" si="18"/>
        <v/>
      </c>
      <c r="U126" s="12" t="str">
        <f t="shared" si="19"/>
        <v/>
      </c>
      <c r="V126" s="14" t="str">
        <f>IFERROR(F126*PE!$F$20,"")</f>
        <v/>
      </c>
      <c r="W126" s="12">
        <f t="shared" si="20"/>
        <v>0</v>
      </c>
      <c r="X126" s="12">
        <f t="shared" si="21"/>
        <v>0</v>
      </c>
    </row>
    <row r="127" spans="2:24" ht="14.45" customHeight="1" thickBot="1" x14ac:dyDescent="0.3">
      <c r="B127" s="3"/>
      <c r="C127" s="4"/>
      <c r="D127" s="10"/>
      <c r="E127" s="6" t="str">
        <f t="shared" si="22"/>
        <v/>
      </c>
      <c r="F127" s="7" t="str">
        <f t="shared" si="14"/>
        <v/>
      </c>
      <c r="G127" s="9"/>
      <c r="H127" s="11"/>
      <c r="I127" s="11"/>
      <c r="J127" s="9"/>
      <c r="K127" s="6">
        <f t="shared" si="23"/>
        <v>0</v>
      </c>
      <c r="Q127" s="12" t="str">
        <f t="shared" si="15"/>
        <v/>
      </c>
      <c r="R127" s="12" t="str">
        <f t="shared" si="16"/>
        <v/>
      </c>
      <c r="S127" s="12">
        <f t="shared" si="17"/>
        <v>0</v>
      </c>
      <c r="T127" s="13" t="str">
        <f t="shared" si="18"/>
        <v/>
      </c>
      <c r="U127" s="12" t="str">
        <f t="shared" si="19"/>
        <v/>
      </c>
      <c r="V127" s="14" t="str">
        <f>IFERROR(F127*PE!$F$20,"")</f>
        <v/>
      </c>
      <c r="W127" s="12">
        <f t="shared" si="20"/>
        <v>0</v>
      </c>
      <c r="X127" s="12">
        <f t="shared" si="21"/>
        <v>0</v>
      </c>
    </row>
    <row r="128" spans="2:24" ht="14.45" customHeight="1" thickBot="1" x14ac:dyDescent="0.3">
      <c r="B128" s="3"/>
      <c r="C128" s="4"/>
      <c r="D128" s="10"/>
      <c r="E128" s="6" t="str">
        <f t="shared" si="22"/>
        <v/>
      </c>
      <c r="F128" s="7" t="str">
        <f t="shared" si="14"/>
        <v/>
      </c>
      <c r="G128" s="9"/>
      <c r="H128" s="11"/>
      <c r="I128" s="11"/>
      <c r="J128" s="9"/>
      <c r="K128" s="6">
        <f t="shared" si="23"/>
        <v>0</v>
      </c>
      <c r="Q128" s="12" t="str">
        <f t="shared" si="15"/>
        <v/>
      </c>
      <c r="R128" s="12" t="str">
        <f t="shared" si="16"/>
        <v/>
      </c>
      <c r="S128" s="12">
        <f t="shared" si="17"/>
        <v>0</v>
      </c>
      <c r="T128" s="13" t="str">
        <f t="shared" si="18"/>
        <v/>
      </c>
      <c r="U128" s="12" t="str">
        <f t="shared" si="19"/>
        <v/>
      </c>
      <c r="V128" s="14" t="str">
        <f>IFERROR(F128*PE!$F$20,"")</f>
        <v/>
      </c>
      <c r="W128" s="12">
        <f t="shared" si="20"/>
        <v>0</v>
      </c>
      <c r="X128" s="12">
        <f t="shared" si="21"/>
        <v>0</v>
      </c>
    </row>
    <row r="129" spans="2:24" ht="14.45" customHeight="1" thickBot="1" x14ac:dyDescent="0.3">
      <c r="B129" s="3"/>
      <c r="C129" s="4"/>
      <c r="D129" s="10"/>
      <c r="E129" s="6" t="str">
        <f t="shared" si="22"/>
        <v/>
      </c>
      <c r="F129" s="7" t="str">
        <f t="shared" si="14"/>
        <v/>
      </c>
      <c r="G129" s="9"/>
      <c r="H129" s="11"/>
      <c r="I129" s="11"/>
      <c r="J129" s="9"/>
      <c r="K129" s="6">
        <f t="shared" si="23"/>
        <v>0</v>
      </c>
      <c r="Q129" s="12" t="str">
        <f t="shared" si="15"/>
        <v/>
      </c>
      <c r="R129" s="12" t="str">
        <f t="shared" si="16"/>
        <v/>
      </c>
      <c r="S129" s="12">
        <f t="shared" si="17"/>
        <v>0</v>
      </c>
      <c r="T129" s="13" t="str">
        <f t="shared" si="18"/>
        <v/>
      </c>
      <c r="U129" s="12" t="str">
        <f t="shared" si="19"/>
        <v/>
      </c>
      <c r="V129" s="14" t="str">
        <f>IFERROR(F129*PE!$F$20,"")</f>
        <v/>
      </c>
      <c r="W129" s="12">
        <f t="shared" si="20"/>
        <v>0</v>
      </c>
      <c r="X129" s="12">
        <f t="shared" si="21"/>
        <v>0</v>
      </c>
    </row>
    <row r="130" spans="2:24" ht="14.45" customHeight="1" thickBot="1" x14ac:dyDescent="0.3">
      <c r="B130" s="3"/>
      <c r="C130" s="4"/>
      <c r="D130" s="10"/>
      <c r="E130" s="6" t="str">
        <f t="shared" si="22"/>
        <v/>
      </c>
      <c r="F130" s="7" t="str">
        <f t="shared" si="14"/>
        <v/>
      </c>
      <c r="G130" s="9"/>
      <c r="H130" s="11"/>
      <c r="I130" s="11"/>
      <c r="J130" s="9"/>
      <c r="K130" s="6">
        <f t="shared" si="23"/>
        <v>0</v>
      </c>
      <c r="Q130" s="12" t="str">
        <f t="shared" si="15"/>
        <v/>
      </c>
      <c r="R130" s="12" t="str">
        <f t="shared" si="16"/>
        <v/>
      </c>
      <c r="S130" s="12">
        <f t="shared" si="17"/>
        <v>0</v>
      </c>
      <c r="T130" s="13" t="str">
        <f t="shared" si="18"/>
        <v/>
      </c>
      <c r="U130" s="12" t="str">
        <f t="shared" si="19"/>
        <v/>
      </c>
      <c r="V130" s="14" t="str">
        <f>IFERROR(F130*PE!$F$20,"")</f>
        <v/>
      </c>
      <c r="W130" s="12">
        <f t="shared" si="20"/>
        <v>0</v>
      </c>
      <c r="X130" s="12">
        <f t="shared" si="21"/>
        <v>0</v>
      </c>
    </row>
    <row r="131" spans="2:24" ht="14.45" customHeight="1" thickBot="1" x14ac:dyDescent="0.3">
      <c r="B131" s="3"/>
      <c r="C131" s="4"/>
      <c r="D131" s="10"/>
      <c r="E131" s="6" t="str">
        <f t="shared" si="22"/>
        <v/>
      </c>
      <c r="F131" s="7" t="str">
        <f t="shared" si="14"/>
        <v/>
      </c>
      <c r="G131" s="9"/>
      <c r="H131" s="11"/>
      <c r="I131" s="11"/>
      <c r="J131" s="9"/>
      <c r="K131" s="6">
        <f t="shared" si="23"/>
        <v>0</v>
      </c>
      <c r="Q131" s="12" t="str">
        <f t="shared" si="15"/>
        <v/>
      </c>
      <c r="R131" s="12" t="str">
        <f t="shared" si="16"/>
        <v/>
      </c>
      <c r="S131" s="12">
        <f t="shared" si="17"/>
        <v>0</v>
      </c>
      <c r="T131" s="13" t="str">
        <f t="shared" si="18"/>
        <v/>
      </c>
      <c r="U131" s="12" t="str">
        <f t="shared" si="19"/>
        <v/>
      </c>
      <c r="V131" s="14" t="str">
        <f>IFERROR(F131*PE!$F$20,"")</f>
        <v/>
      </c>
      <c r="W131" s="12">
        <f t="shared" si="20"/>
        <v>0</v>
      </c>
      <c r="X131" s="12">
        <f t="shared" si="21"/>
        <v>0</v>
      </c>
    </row>
    <row r="132" spans="2:24" ht="14.45" customHeight="1" thickBot="1" x14ac:dyDescent="0.3">
      <c r="B132" s="3"/>
      <c r="C132" s="4"/>
      <c r="D132" s="10"/>
      <c r="E132" s="6" t="str">
        <f t="shared" si="22"/>
        <v/>
      </c>
      <c r="F132" s="7" t="str">
        <f t="shared" si="14"/>
        <v/>
      </c>
      <c r="G132" s="9"/>
      <c r="H132" s="11"/>
      <c r="I132" s="11"/>
      <c r="J132" s="9"/>
      <c r="K132" s="6">
        <f t="shared" si="23"/>
        <v>0</v>
      </c>
      <c r="Q132" s="12" t="str">
        <f t="shared" si="15"/>
        <v/>
      </c>
      <c r="R132" s="12" t="str">
        <f t="shared" si="16"/>
        <v/>
      </c>
      <c r="S132" s="12">
        <f t="shared" si="17"/>
        <v>0</v>
      </c>
      <c r="T132" s="13" t="str">
        <f t="shared" si="18"/>
        <v/>
      </c>
      <c r="U132" s="12" t="str">
        <f t="shared" si="19"/>
        <v/>
      </c>
      <c r="V132" s="14" t="str">
        <f>IFERROR(F132*PE!$F$20,"")</f>
        <v/>
      </c>
      <c r="W132" s="12">
        <f t="shared" si="20"/>
        <v>0</v>
      </c>
      <c r="X132" s="12">
        <f t="shared" si="21"/>
        <v>0</v>
      </c>
    </row>
    <row r="133" spans="2:24" ht="14.45" customHeight="1" thickBot="1" x14ac:dyDescent="0.3">
      <c r="B133" s="3"/>
      <c r="C133" s="4"/>
      <c r="D133" s="10"/>
      <c r="E133" s="6" t="str">
        <f t="shared" si="22"/>
        <v/>
      </c>
      <c r="F133" s="7" t="str">
        <f t="shared" si="14"/>
        <v/>
      </c>
      <c r="G133" s="9"/>
      <c r="H133" s="11"/>
      <c r="I133" s="11"/>
      <c r="J133" s="9"/>
      <c r="K133" s="6">
        <f t="shared" si="23"/>
        <v>0</v>
      </c>
      <c r="Q133" s="12" t="str">
        <f t="shared" si="15"/>
        <v/>
      </c>
      <c r="R133" s="12" t="str">
        <f t="shared" si="16"/>
        <v/>
      </c>
      <c r="S133" s="12">
        <f t="shared" si="17"/>
        <v>0</v>
      </c>
      <c r="T133" s="13" t="str">
        <f t="shared" si="18"/>
        <v/>
      </c>
      <c r="U133" s="12" t="str">
        <f t="shared" si="19"/>
        <v/>
      </c>
      <c r="V133" s="14" t="str">
        <f>IFERROR(F133*PE!$F$20,"")</f>
        <v/>
      </c>
      <c r="W133" s="12">
        <f t="shared" si="20"/>
        <v>0</v>
      </c>
      <c r="X133" s="12">
        <f t="shared" si="21"/>
        <v>0</v>
      </c>
    </row>
    <row r="134" spans="2:24" ht="14.45" customHeight="1" thickBot="1" x14ac:dyDescent="0.3">
      <c r="B134" s="3"/>
      <c r="C134" s="4"/>
      <c r="D134" s="10"/>
      <c r="E134" s="6" t="str">
        <f t="shared" si="22"/>
        <v/>
      </c>
      <c r="F134" s="7" t="str">
        <f t="shared" si="14"/>
        <v/>
      </c>
      <c r="G134" s="9"/>
      <c r="H134" s="11"/>
      <c r="I134" s="11"/>
      <c r="J134" s="9"/>
      <c r="K134" s="6">
        <f t="shared" si="23"/>
        <v>0</v>
      </c>
      <c r="Q134" s="12" t="str">
        <f t="shared" si="15"/>
        <v/>
      </c>
      <c r="R134" s="12" t="str">
        <f t="shared" si="16"/>
        <v/>
      </c>
      <c r="S134" s="12">
        <f t="shared" si="17"/>
        <v>0</v>
      </c>
      <c r="T134" s="13" t="str">
        <f t="shared" si="18"/>
        <v/>
      </c>
      <c r="U134" s="12" t="str">
        <f t="shared" si="19"/>
        <v/>
      </c>
      <c r="V134" s="14" t="str">
        <f>IFERROR(F134*PE!$F$20,"")</f>
        <v/>
      </c>
      <c r="W134" s="12">
        <f t="shared" si="20"/>
        <v>0</v>
      </c>
      <c r="X134" s="12">
        <f t="shared" si="21"/>
        <v>0</v>
      </c>
    </row>
    <row r="135" spans="2:24" ht="14.45" customHeight="1" thickBot="1" x14ac:dyDescent="0.3">
      <c r="B135" s="3"/>
      <c r="C135" s="4"/>
      <c r="D135" s="10"/>
      <c r="E135" s="6" t="str">
        <f t="shared" si="22"/>
        <v/>
      </c>
      <c r="F135" s="7" t="str">
        <f t="shared" si="14"/>
        <v/>
      </c>
      <c r="G135" s="9"/>
      <c r="H135" s="11"/>
      <c r="I135" s="11"/>
      <c r="J135" s="9"/>
      <c r="K135" s="6">
        <f t="shared" si="23"/>
        <v>0</v>
      </c>
      <c r="Q135" s="12" t="str">
        <f t="shared" si="15"/>
        <v/>
      </c>
      <c r="R135" s="12" t="str">
        <f t="shared" si="16"/>
        <v/>
      </c>
      <c r="S135" s="12">
        <f t="shared" si="17"/>
        <v>0</v>
      </c>
      <c r="T135" s="13" t="str">
        <f t="shared" si="18"/>
        <v/>
      </c>
      <c r="U135" s="12" t="str">
        <f t="shared" si="19"/>
        <v/>
      </c>
      <c r="V135" s="14" t="str">
        <f>IFERROR(F135*PE!$F$20,"")</f>
        <v/>
      </c>
      <c r="W135" s="12">
        <f t="shared" si="20"/>
        <v>0</v>
      </c>
      <c r="X135" s="12">
        <f t="shared" si="21"/>
        <v>0</v>
      </c>
    </row>
    <row r="136" spans="2:24" ht="14.45" customHeight="1" thickBot="1" x14ac:dyDescent="0.3">
      <c r="B136" s="3"/>
      <c r="C136" s="4"/>
      <c r="D136" s="10"/>
      <c r="E136" s="6" t="str">
        <f t="shared" si="22"/>
        <v/>
      </c>
      <c r="F136" s="7" t="str">
        <f t="shared" si="14"/>
        <v/>
      </c>
      <c r="G136" s="9"/>
      <c r="H136" s="11"/>
      <c r="I136" s="11"/>
      <c r="J136" s="9"/>
      <c r="K136" s="6">
        <f t="shared" si="23"/>
        <v>0</v>
      </c>
      <c r="Q136" s="12" t="str">
        <f t="shared" si="15"/>
        <v/>
      </c>
      <c r="R136" s="12" t="str">
        <f t="shared" si="16"/>
        <v/>
      </c>
      <c r="S136" s="12">
        <f t="shared" si="17"/>
        <v>0</v>
      </c>
      <c r="T136" s="13" t="str">
        <f t="shared" si="18"/>
        <v/>
      </c>
      <c r="U136" s="12" t="str">
        <f t="shared" si="19"/>
        <v/>
      </c>
      <c r="V136" s="14" t="str">
        <f>IFERROR(F136*PE!$F$20,"")</f>
        <v/>
      </c>
      <c r="W136" s="12">
        <f t="shared" si="20"/>
        <v>0</v>
      </c>
      <c r="X136" s="12">
        <f t="shared" si="21"/>
        <v>0</v>
      </c>
    </row>
    <row r="137" spans="2:24" ht="14.45" customHeight="1" thickBot="1" x14ac:dyDescent="0.3">
      <c r="B137" s="3"/>
      <c r="C137" s="4"/>
      <c r="D137" s="10"/>
      <c r="E137" s="6" t="str">
        <f t="shared" si="22"/>
        <v/>
      </c>
      <c r="F137" s="7" t="str">
        <f t="shared" si="14"/>
        <v/>
      </c>
      <c r="G137" s="9"/>
      <c r="H137" s="11"/>
      <c r="I137" s="11"/>
      <c r="J137" s="9"/>
      <c r="K137" s="6">
        <f t="shared" si="23"/>
        <v>0</v>
      </c>
      <c r="Q137" s="12" t="str">
        <f t="shared" si="15"/>
        <v/>
      </c>
      <c r="R137" s="12" t="str">
        <f t="shared" si="16"/>
        <v/>
      </c>
      <c r="S137" s="12">
        <f t="shared" si="17"/>
        <v>0</v>
      </c>
      <c r="T137" s="13" t="str">
        <f t="shared" si="18"/>
        <v/>
      </c>
      <c r="U137" s="12" t="str">
        <f t="shared" si="19"/>
        <v/>
      </c>
      <c r="V137" s="14" t="str">
        <f>IFERROR(F137*PE!$F$20,"")</f>
        <v/>
      </c>
      <c r="W137" s="12">
        <f t="shared" si="20"/>
        <v>0</v>
      </c>
      <c r="X137" s="12">
        <f t="shared" si="21"/>
        <v>0</v>
      </c>
    </row>
    <row r="138" spans="2:24" ht="14.45" customHeight="1" thickBot="1" x14ac:dyDescent="0.3">
      <c r="B138" s="3"/>
      <c r="C138" s="4"/>
      <c r="D138" s="10"/>
      <c r="E138" s="6" t="str">
        <f t="shared" si="22"/>
        <v/>
      </c>
      <c r="F138" s="7" t="str">
        <f t="shared" si="14"/>
        <v/>
      </c>
      <c r="G138" s="9"/>
      <c r="H138" s="11"/>
      <c r="I138" s="11"/>
      <c r="J138" s="9"/>
      <c r="K138" s="6">
        <f t="shared" si="23"/>
        <v>0</v>
      </c>
      <c r="Q138" s="12" t="str">
        <f t="shared" si="15"/>
        <v/>
      </c>
      <c r="R138" s="12" t="str">
        <f t="shared" si="16"/>
        <v/>
      </c>
      <c r="S138" s="12">
        <f t="shared" si="17"/>
        <v>0</v>
      </c>
      <c r="T138" s="13" t="str">
        <f t="shared" si="18"/>
        <v/>
      </c>
      <c r="U138" s="12" t="str">
        <f t="shared" si="19"/>
        <v/>
      </c>
      <c r="V138" s="14" t="str">
        <f>IFERROR(F138*PE!$F$20,"")</f>
        <v/>
      </c>
      <c r="W138" s="12">
        <f t="shared" si="20"/>
        <v>0</v>
      </c>
      <c r="X138" s="12">
        <f t="shared" si="21"/>
        <v>0</v>
      </c>
    </row>
    <row r="139" spans="2:24" ht="14.45" customHeight="1" thickBot="1" x14ac:dyDescent="0.3">
      <c r="B139" s="3"/>
      <c r="C139" s="4"/>
      <c r="D139" s="10"/>
      <c r="E139" s="6" t="str">
        <f t="shared" si="22"/>
        <v/>
      </c>
      <c r="F139" s="7" t="str">
        <f t="shared" si="14"/>
        <v/>
      </c>
      <c r="G139" s="9"/>
      <c r="H139" s="11"/>
      <c r="I139" s="11"/>
      <c r="J139" s="9"/>
      <c r="K139" s="6">
        <f t="shared" si="23"/>
        <v>0</v>
      </c>
      <c r="Q139" s="12" t="str">
        <f t="shared" si="15"/>
        <v/>
      </c>
      <c r="R139" s="12" t="str">
        <f t="shared" si="16"/>
        <v/>
      </c>
      <c r="S139" s="12">
        <f t="shared" si="17"/>
        <v>0</v>
      </c>
      <c r="T139" s="13" t="str">
        <f t="shared" si="18"/>
        <v/>
      </c>
      <c r="U139" s="12" t="str">
        <f t="shared" si="19"/>
        <v/>
      </c>
      <c r="V139" s="14" t="str">
        <f>IFERROR(F139*PE!$F$20,"")</f>
        <v/>
      </c>
      <c r="W139" s="12">
        <f t="shared" si="20"/>
        <v>0</v>
      </c>
      <c r="X139" s="12">
        <f t="shared" si="21"/>
        <v>0</v>
      </c>
    </row>
    <row r="140" spans="2:24" ht="14.45" customHeight="1" thickBot="1" x14ac:dyDescent="0.3">
      <c r="B140" s="3"/>
      <c r="C140" s="4"/>
      <c r="D140" s="10"/>
      <c r="E140" s="6" t="str">
        <f t="shared" si="22"/>
        <v/>
      </c>
      <c r="F140" s="7" t="str">
        <f t="shared" si="14"/>
        <v/>
      </c>
      <c r="G140" s="9"/>
      <c r="H140" s="11"/>
      <c r="I140" s="11"/>
      <c r="J140" s="9"/>
      <c r="K140" s="6">
        <f t="shared" si="23"/>
        <v>0</v>
      </c>
      <c r="Q140" s="12" t="str">
        <f t="shared" si="15"/>
        <v/>
      </c>
      <c r="R140" s="12" t="str">
        <f t="shared" si="16"/>
        <v/>
      </c>
      <c r="S140" s="12">
        <f t="shared" si="17"/>
        <v>0</v>
      </c>
      <c r="T140" s="13" t="str">
        <f t="shared" si="18"/>
        <v/>
      </c>
      <c r="U140" s="12" t="str">
        <f t="shared" si="19"/>
        <v/>
      </c>
      <c r="V140" s="14" t="str">
        <f>IFERROR(F140*PE!$F$20,"")</f>
        <v/>
      </c>
      <c r="W140" s="12">
        <f t="shared" si="20"/>
        <v>0</v>
      </c>
      <c r="X140" s="12">
        <f t="shared" si="21"/>
        <v>0</v>
      </c>
    </row>
    <row r="141" spans="2:24" ht="14.45" customHeight="1" thickBot="1" x14ac:dyDescent="0.3">
      <c r="B141" s="3"/>
      <c r="C141" s="4"/>
      <c r="D141" s="10"/>
      <c r="E141" s="6" t="str">
        <f t="shared" si="22"/>
        <v/>
      </c>
      <c r="F141" s="7" t="str">
        <f t="shared" ref="F141:F204" si="24">IFERROR(E141/SUM($E$12:$E$511),"")</f>
        <v/>
      </c>
      <c r="G141" s="9"/>
      <c r="H141" s="11"/>
      <c r="I141" s="11"/>
      <c r="J141" s="9"/>
      <c r="K141" s="6">
        <f t="shared" si="23"/>
        <v>0</v>
      </c>
      <c r="Q141" s="12" t="str">
        <f t="shared" ref="Q141:Q204" si="25">IFERROR(H141*E141,"")</f>
        <v/>
      </c>
      <c r="R141" s="12" t="str">
        <f t="shared" ref="R141:R204" si="26">IFERROR(I141*E141,"")</f>
        <v/>
      </c>
      <c r="S141" s="12">
        <f t="shared" ref="S141:S204" si="27">IFERROR(C141-K141,"")</f>
        <v>0</v>
      </c>
      <c r="T141" s="13" t="str">
        <f t="shared" ref="T141:T204" si="28">IFERROR(S141/C141,"")</f>
        <v/>
      </c>
      <c r="U141" s="12" t="str">
        <f t="shared" ref="U141:U204" si="29">IFERROR(V141*C141,"")</f>
        <v/>
      </c>
      <c r="V141" s="14" t="str">
        <f>IFERROR(F141*PE!$F$20,"")</f>
        <v/>
      </c>
      <c r="W141" s="12">
        <f t="shared" ref="W141:W204" si="30">IFERROR(J141*D141,"")</f>
        <v>0</v>
      </c>
      <c r="X141" s="12">
        <f t="shared" ref="X141:X204" si="31">IFERROR(G141*D141,"")</f>
        <v>0</v>
      </c>
    </row>
    <row r="142" spans="2:24" ht="14.45" customHeight="1" thickBot="1" x14ac:dyDescent="0.3">
      <c r="B142" s="3"/>
      <c r="C142" s="4"/>
      <c r="D142" s="10"/>
      <c r="E142" s="6" t="str">
        <f t="shared" si="22"/>
        <v/>
      </c>
      <c r="F142" s="7" t="str">
        <f t="shared" si="24"/>
        <v/>
      </c>
      <c r="G142" s="9"/>
      <c r="H142" s="11"/>
      <c r="I142" s="11"/>
      <c r="J142" s="9"/>
      <c r="K142" s="6">
        <f t="shared" si="23"/>
        <v>0</v>
      </c>
      <c r="Q142" s="12" t="str">
        <f t="shared" si="25"/>
        <v/>
      </c>
      <c r="R142" s="12" t="str">
        <f t="shared" si="26"/>
        <v/>
      </c>
      <c r="S142" s="12">
        <f t="shared" si="27"/>
        <v>0</v>
      </c>
      <c r="T142" s="13" t="str">
        <f t="shared" si="28"/>
        <v/>
      </c>
      <c r="U142" s="12" t="str">
        <f t="shared" si="29"/>
        <v/>
      </c>
      <c r="V142" s="14" t="str">
        <f>IFERROR(F142*PE!$F$20,"")</f>
        <v/>
      </c>
      <c r="W142" s="12">
        <f t="shared" si="30"/>
        <v>0</v>
      </c>
      <c r="X142" s="12">
        <f t="shared" si="31"/>
        <v>0</v>
      </c>
    </row>
    <row r="143" spans="2:24" ht="14.45" customHeight="1" thickBot="1" x14ac:dyDescent="0.3">
      <c r="B143" s="3"/>
      <c r="C143" s="4"/>
      <c r="D143" s="10"/>
      <c r="E143" s="6" t="str">
        <f t="shared" si="22"/>
        <v/>
      </c>
      <c r="F143" s="7" t="str">
        <f t="shared" si="24"/>
        <v/>
      </c>
      <c r="G143" s="9"/>
      <c r="H143" s="11"/>
      <c r="I143" s="11"/>
      <c r="J143" s="9"/>
      <c r="K143" s="6">
        <f t="shared" si="23"/>
        <v>0</v>
      </c>
      <c r="Q143" s="12" t="str">
        <f t="shared" si="25"/>
        <v/>
      </c>
      <c r="R143" s="12" t="str">
        <f t="shared" si="26"/>
        <v/>
      </c>
      <c r="S143" s="12">
        <f t="shared" si="27"/>
        <v>0</v>
      </c>
      <c r="T143" s="13" t="str">
        <f t="shared" si="28"/>
        <v/>
      </c>
      <c r="U143" s="12" t="str">
        <f t="shared" si="29"/>
        <v/>
      </c>
      <c r="V143" s="14" t="str">
        <f>IFERROR(F143*PE!$F$20,"")</f>
        <v/>
      </c>
      <c r="W143" s="12">
        <f t="shared" si="30"/>
        <v>0</v>
      </c>
      <c r="X143" s="12">
        <f t="shared" si="31"/>
        <v>0</v>
      </c>
    </row>
    <row r="144" spans="2:24" ht="14.45" customHeight="1" thickBot="1" x14ac:dyDescent="0.3">
      <c r="B144" s="3"/>
      <c r="C144" s="4"/>
      <c r="D144" s="10"/>
      <c r="E144" s="6" t="str">
        <f t="shared" si="22"/>
        <v/>
      </c>
      <c r="F144" s="7" t="str">
        <f t="shared" si="24"/>
        <v/>
      </c>
      <c r="G144" s="9"/>
      <c r="H144" s="11"/>
      <c r="I144" s="11"/>
      <c r="J144" s="9"/>
      <c r="K144" s="6">
        <f t="shared" si="23"/>
        <v>0</v>
      </c>
      <c r="Q144" s="12" t="str">
        <f t="shared" si="25"/>
        <v/>
      </c>
      <c r="R144" s="12" t="str">
        <f t="shared" si="26"/>
        <v/>
      </c>
      <c r="S144" s="12">
        <f t="shared" si="27"/>
        <v>0</v>
      </c>
      <c r="T144" s="13" t="str">
        <f t="shared" si="28"/>
        <v/>
      </c>
      <c r="U144" s="12" t="str">
        <f t="shared" si="29"/>
        <v/>
      </c>
      <c r="V144" s="14" t="str">
        <f>IFERROR(F144*PE!$F$20,"")</f>
        <v/>
      </c>
      <c r="W144" s="12">
        <f t="shared" si="30"/>
        <v>0</v>
      </c>
      <c r="X144" s="12">
        <f t="shared" si="31"/>
        <v>0</v>
      </c>
    </row>
    <row r="145" spans="2:24" ht="14.45" customHeight="1" thickBot="1" x14ac:dyDescent="0.3">
      <c r="B145" s="3"/>
      <c r="C145" s="4"/>
      <c r="D145" s="10"/>
      <c r="E145" s="6" t="str">
        <f t="shared" si="22"/>
        <v/>
      </c>
      <c r="F145" s="7" t="str">
        <f t="shared" si="24"/>
        <v/>
      </c>
      <c r="G145" s="9"/>
      <c r="H145" s="11"/>
      <c r="I145" s="11"/>
      <c r="J145" s="9"/>
      <c r="K145" s="6">
        <f t="shared" si="23"/>
        <v>0</v>
      </c>
      <c r="Q145" s="12" t="str">
        <f t="shared" si="25"/>
        <v/>
      </c>
      <c r="R145" s="12" t="str">
        <f t="shared" si="26"/>
        <v/>
      </c>
      <c r="S145" s="12">
        <f t="shared" si="27"/>
        <v>0</v>
      </c>
      <c r="T145" s="13" t="str">
        <f t="shared" si="28"/>
        <v/>
      </c>
      <c r="U145" s="12" t="str">
        <f t="shared" si="29"/>
        <v/>
      </c>
      <c r="V145" s="14" t="str">
        <f>IFERROR(F145*PE!$F$20,"")</f>
        <v/>
      </c>
      <c r="W145" s="12">
        <f t="shared" si="30"/>
        <v>0</v>
      </c>
      <c r="X145" s="12">
        <f t="shared" si="31"/>
        <v>0</v>
      </c>
    </row>
    <row r="146" spans="2:24" ht="14.45" customHeight="1" thickBot="1" x14ac:dyDescent="0.3">
      <c r="B146" s="3"/>
      <c r="C146" s="4"/>
      <c r="D146" s="10"/>
      <c r="E146" s="6" t="str">
        <f t="shared" si="22"/>
        <v/>
      </c>
      <c r="F146" s="7" t="str">
        <f t="shared" si="24"/>
        <v/>
      </c>
      <c r="G146" s="9"/>
      <c r="H146" s="11"/>
      <c r="I146" s="11"/>
      <c r="J146" s="9"/>
      <c r="K146" s="6">
        <f t="shared" si="23"/>
        <v>0</v>
      </c>
      <c r="Q146" s="12" t="str">
        <f t="shared" si="25"/>
        <v/>
      </c>
      <c r="R146" s="12" t="str">
        <f t="shared" si="26"/>
        <v/>
      </c>
      <c r="S146" s="12">
        <f t="shared" si="27"/>
        <v>0</v>
      </c>
      <c r="T146" s="13" t="str">
        <f t="shared" si="28"/>
        <v/>
      </c>
      <c r="U146" s="12" t="str">
        <f t="shared" si="29"/>
        <v/>
      </c>
      <c r="V146" s="14" t="str">
        <f>IFERROR(F146*PE!$F$20,"")</f>
        <v/>
      </c>
      <c r="W146" s="12">
        <f t="shared" si="30"/>
        <v>0</v>
      </c>
      <c r="X146" s="12">
        <f t="shared" si="31"/>
        <v>0</v>
      </c>
    </row>
    <row r="147" spans="2:24" ht="14.45" customHeight="1" thickBot="1" x14ac:dyDescent="0.3">
      <c r="B147" s="3"/>
      <c r="C147" s="4"/>
      <c r="D147" s="10"/>
      <c r="E147" s="6" t="str">
        <f t="shared" si="22"/>
        <v/>
      </c>
      <c r="F147" s="7" t="str">
        <f t="shared" si="24"/>
        <v/>
      </c>
      <c r="G147" s="9"/>
      <c r="H147" s="11"/>
      <c r="I147" s="11"/>
      <c r="J147" s="9"/>
      <c r="K147" s="6">
        <f t="shared" si="23"/>
        <v>0</v>
      </c>
      <c r="Q147" s="12" t="str">
        <f t="shared" si="25"/>
        <v/>
      </c>
      <c r="R147" s="12" t="str">
        <f t="shared" si="26"/>
        <v/>
      </c>
      <c r="S147" s="12">
        <f t="shared" si="27"/>
        <v>0</v>
      </c>
      <c r="T147" s="13" t="str">
        <f t="shared" si="28"/>
        <v/>
      </c>
      <c r="U147" s="12" t="str">
        <f t="shared" si="29"/>
        <v/>
      </c>
      <c r="V147" s="14" t="str">
        <f>IFERROR(F147*PE!$F$20,"")</f>
        <v/>
      </c>
      <c r="W147" s="12">
        <f t="shared" si="30"/>
        <v>0</v>
      </c>
      <c r="X147" s="12">
        <f t="shared" si="31"/>
        <v>0</v>
      </c>
    </row>
    <row r="148" spans="2:24" ht="14.45" customHeight="1" thickBot="1" x14ac:dyDescent="0.3">
      <c r="B148" s="3"/>
      <c r="C148" s="4"/>
      <c r="D148" s="10"/>
      <c r="E148" s="6" t="str">
        <f t="shared" si="22"/>
        <v/>
      </c>
      <c r="F148" s="7" t="str">
        <f t="shared" si="24"/>
        <v/>
      </c>
      <c r="G148" s="9"/>
      <c r="H148" s="11"/>
      <c r="I148" s="11"/>
      <c r="J148" s="9"/>
      <c r="K148" s="6">
        <f t="shared" si="23"/>
        <v>0</v>
      </c>
      <c r="Q148" s="12" t="str">
        <f t="shared" si="25"/>
        <v/>
      </c>
      <c r="R148" s="12" t="str">
        <f t="shared" si="26"/>
        <v/>
      </c>
      <c r="S148" s="12">
        <f t="shared" si="27"/>
        <v>0</v>
      </c>
      <c r="T148" s="13" t="str">
        <f t="shared" si="28"/>
        <v/>
      </c>
      <c r="U148" s="12" t="str">
        <f t="shared" si="29"/>
        <v/>
      </c>
      <c r="V148" s="14" t="str">
        <f>IFERROR(F148*PE!$F$20,"")</f>
        <v/>
      </c>
      <c r="W148" s="12">
        <f t="shared" si="30"/>
        <v>0</v>
      </c>
      <c r="X148" s="12">
        <f t="shared" si="31"/>
        <v>0</v>
      </c>
    </row>
    <row r="149" spans="2:24" ht="14.45" customHeight="1" thickBot="1" x14ac:dyDescent="0.3">
      <c r="B149" s="3"/>
      <c r="C149" s="4"/>
      <c r="D149" s="10"/>
      <c r="E149" s="6" t="str">
        <f t="shared" si="22"/>
        <v/>
      </c>
      <c r="F149" s="7" t="str">
        <f t="shared" si="24"/>
        <v/>
      </c>
      <c r="G149" s="9"/>
      <c r="H149" s="11"/>
      <c r="I149" s="11"/>
      <c r="J149" s="9"/>
      <c r="K149" s="6">
        <f t="shared" si="23"/>
        <v>0</v>
      </c>
      <c r="Q149" s="12" t="str">
        <f t="shared" si="25"/>
        <v/>
      </c>
      <c r="R149" s="12" t="str">
        <f t="shared" si="26"/>
        <v/>
      </c>
      <c r="S149" s="12">
        <f t="shared" si="27"/>
        <v>0</v>
      </c>
      <c r="T149" s="13" t="str">
        <f t="shared" si="28"/>
        <v/>
      </c>
      <c r="U149" s="12" t="str">
        <f t="shared" si="29"/>
        <v/>
      </c>
      <c r="V149" s="14" t="str">
        <f>IFERROR(F149*PE!$F$20,"")</f>
        <v/>
      </c>
      <c r="W149" s="12">
        <f t="shared" si="30"/>
        <v>0</v>
      </c>
      <c r="X149" s="12">
        <f t="shared" si="31"/>
        <v>0</v>
      </c>
    </row>
    <row r="150" spans="2:24" ht="14.45" customHeight="1" thickBot="1" x14ac:dyDescent="0.3">
      <c r="B150" s="3"/>
      <c r="C150" s="4"/>
      <c r="D150" s="10"/>
      <c r="E150" s="6" t="str">
        <f t="shared" si="22"/>
        <v/>
      </c>
      <c r="F150" s="7" t="str">
        <f t="shared" si="24"/>
        <v/>
      </c>
      <c r="G150" s="9"/>
      <c r="H150" s="11"/>
      <c r="I150" s="11"/>
      <c r="J150" s="9"/>
      <c r="K150" s="6">
        <f t="shared" si="23"/>
        <v>0</v>
      </c>
      <c r="Q150" s="12" t="str">
        <f t="shared" si="25"/>
        <v/>
      </c>
      <c r="R150" s="12" t="str">
        <f t="shared" si="26"/>
        <v/>
      </c>
      <c r="S150" s="12">
        <f t="shared" si="27"/>
        <v>0</v>
      </c>
      <c r="T150" s="13" t="str">
        <f t="shared" si="28"/>
        <v/>
      </c>
      <c r="U150" s="12" t="str">
        <f t="shared" si="29"/>
        <v/>
      </c>
      <c r="V150" s="14" t="str">
        <f>IFERROR(F150*PE!$F$20,"")</f>
        <v/>
      </c>
      <c r="W150" s="12">
        <f t="shared" si="30"/>
        <v>0</v>
      </c>
      <c r="X150" s="12">
        <f t="shared" si="31"/>
        <v>0</v>
      </c>
    </row>
    <row r="151" spans="2:24" ht="14.45" customHeight="1" thickBot="1" x14ac:dyDescent="0.3">
      <c r="B151" s="3"/>
      <c r="C151" s="4"/>
      <c r="D151" s="10"/>
      <c r="E151" s="6" t="str">
        <f t="shared" si="22"/>
        <v/>
      </c>
      <c r="F151" s="7" t="str">
        <f t="shared" si="24"/>
        <v/>
      </c>
      <c r="G151" s="9"/>
      <c r="H151" s="11"/>
      <c r="I151" s="11"/>
      <c r="J151" s="9"/>
      <c r="K151" s="6">
        <f t="shared" si="23"/>
        <v>0</v>
      </c>
      <c r="Q151" s="12" t="str">
        <f t="shared" si="25"/>
        <v/>
      </c>
      <c r="R151" s="12" t="str">
        <f t="shared" si="26"/>
        <v/>
      </c>
      <c r="S151" s="12">
        <f t="shared" si="27"/>
        <v>0</v>
      </c>
      <c r="T151" s="13" t="str">
        <f t="shared" si="28"/>
        <v/>
      </c>
      <c r="U151" s="12" t="str">
        <f t="shared" si="29"/>
        <v/>
      </c>
      <c r="V151" s="14" t="str">
        <f>IFERROR(F151*PE!$F$20,"")</f>
        <v/>
      </c>
      <c r="W151" s="12">
        <f t="shared" si="30"/>
        <v>0</v>
      </c>
      <c r="X151" s="12">
        <f t="shared" si="31"/>
        <v>0</v>
      </c>
    </row>
    <row r="152" spans="2:24" ht="14.45" customHeight="1" thickBot="1" x14ac:dyDescent="0.3">
      <c r="B152" s="3"/>
      <c r="C152" s="4"/>
      <c r="D152" s="10"/>
      <c r="E152" s="6" t="str">
        <f t="shared" si="22"/>
        <v/>
      </c>
      <c r="F152" s="7" t="str">
        <f t="shared" si="24"/>
        <v/>
      </c>
      <c r="G152" s="9"/>
      <c r="H152" s="11"/>
      <c r="I152" s="11"/>
      <c r="J152" s="9"/>
      <c r="K152" s="6">
        <f t="shared" si="23"/>
        <v>0</v>
      </c>
      <c r="Q152" s="12" t="str">
        <f t="shared" si="25"/>
        <v/>
      </c>
      <c r="R152" s="12" t="str">
        <f t="shared" si="26"/>
        <v/>
      </c>
      <c r="S152" s="12">
        <f t="shared" si="27"/>
        <v>0</v>
      </c>
      <c r="T152" s="13" t="str">
        <f t="shared" si="28"/>
        <v/>
      </c>
      <c r="U152" s="12" t="str">
        <f t="shared" si="29"/>
        <v/>
      </c>
      <c r="V152" s="14" t="str">
        <f>IFERROR(F152*PE!$F$20,"")</f>
        <v/>
      </c>
      <c r="W152" s="12">
        <f t="shared" si="30"/>
        <v>0</v>
      </c>
      <c r="X152" s="12">
        <f t="shared" si="31"/>
        <v>0</v>
      </c>
    </row>
    <row r="153" spans="2:24" ht="14.45" customHeight="1" thickBot="1" x14ac:dyDescent="0.3">
      <c r="B153" s="3"/>
      <c r="C153" s="4"/>
      <c r="D153" s="10"/>
      <c r="E153" s="6" t="str">
        <f t="shared" si="22"/>
        <v/>
      </c>
      <c r="F153" s="7" t="str">
        <f t="shared" si="24"/>
        <v/>
      </c>
      <c r="G153" s="9"/>
      <c r="H153" s="11"/>
      <c r="I153" s="11"/>
      <c r="J153" s="9"/>
      <c r="K153" s="6">
        <f t="shared" si="23"/>
        <v>0</v>
      </c>
      <c r="Q153" s="12" t="str">
        <f t="shared" si="25"/>
        <v/>
      </c>
      <c r="R153" s="12" t="str">
        <f t="shared" si="26"/>
        <v/>
      </c>
      <c r="S153" s="12">
        <f t="shared" si="27"/>
        <v>0</v>
      </c>
      <c r="T153" s="13" t="str">
        <f t="shared" si="28"/>
        <v/>
      </c>
      <c r="U153" s="12" t="str">
        <f t="shared" si="29"/>
        <v/>
      </c>
      <c r="V153" s="14" t="str">
        <f>IFERROR(F153*PE!$F$20,"")</f>
        <v/>
      </c>
      <c r="W153" s="12">
        <f t="shared" si="30"/>
        <v>0</v>
      </c>
      <c r="X153" s="12">
        <f t="shared" si="31"/>
        <v>0</v>
      </c>
    </row>
    <row r="154" spans="2:24" ht="14.45" customHeight="1" thickBot="1" x14ac:dyDescent="0.3">
      <c r="B154" s="3"/>
      <c r="C154" s="4"/>
      <c r="D154" s="10"/>
      <c r="E154" s="6" t="str">
        <f t="shared" si="22"/>
        <v/>
      </c>
      <c r="F154" s="7" t="str">
        <f t="shared" si="24"/>
        <v/>
      </c>
      <c r="G154" s="9"/>
      <c r="H154" s="11"/>
      <c r="I154" s="11"/>
      <c r="J154" s="9"/>
      <c r="K154" s="6">
        <f t="shared" si="23"/>
        <v>0</v>
      </c>
      <c r="Q154" s="12" t="str">
        <f t="shared" si="25"/>
        <v/>
      </c>
      <c r="R154" s="12" t="str">
        <f t="shared" si="26"/>
        <v/>
      </c>
      <c r="S154" s="12">
        <f t="shared" si="27"/>
        <v>0</v>
      </c>
      <c r="T154" s="13" t="str">
        <f t="shared" si="28"/>
        <v/>
      </c>
      <c r="U154" s="12" t="str">
        <f t="shared" si="29"/>
        <v/>
      </c>
      <c r="V154" s="14" t="str">
        <f>IFERROR(F154*PE!$F$20,"")</f>
        <v/>
      </c>
      <c r="W154" s="12">
        <f t="shared" si="30"/>
        <v>0</v>
      </c>
      <c r="X154" s="12">
        <f t="shared" si="31"/>
        <v>0</v>
      </c>
    </row>
    <row r="155" spans="2:24" ht="14.45" customHeight="1" thickBot="1" x14ac:dyDescent="0.3">
      <c r="B155" s="3"/>
      <c r="C155" s="4"/>
      <c r="D155" s="10"/>
      <c r="E155" s="6" t="str">
        <f t="shared" si="22"/>
        <v/>
      </c>
      <c r="F155" s="7" t="str">
        <f t="shared" si="24"/>
        <v/>
      </c>
      <c r="G155" s="9"/>
      <c r="H155" s="11"/>
      <c r="I155" s="11"/>
      <c r="J155" s="9"/>
      <c r="K155" s="6">
        <f t="shared" si="23"/>
        <v>0</v>
      </c>
      <c r="Q155" s="12" t="str">
        <f t="shared" si="25"/>
        <v/>
      </c>
      <c r="R155" s="12" t="str">
        <f t="shared" si="26"/>
        <v/>
      </c>
      <c r="S155" s="12">
        <f t="shared" si="27"/>
        <v>0</v>
      </c>
      <c r="T155" s="13" t="str">
        <f t="shared" si="28"/>
        <v/>
      </c>
      <c r="U155" s="12" t="str">
        <f t="shared" si="29"/>
        <v/>
      </c>
      <c r="V155" s="14" t="str">
        <f>IFERROR(F155*PE!$F$20,"")</f>
        <v/>
      </c>
      <c r="W155" s="12">
        <f t="shared" si="30"/>
        <v>0</v>
      </c>
      <c r="X155" s="12">
        <f t="shared" si="31"/>
        <v>0</v>
      </c>
    </row>
    <row r="156" spans="2:24" ht="14.45" customHeight="1" thickBot="1" x14ac:dyDescent="0.3">
      <c r="B156" s="3"/>
      <c r="C156" s="4"/>
      <c r="D156" s="10"/>
      <c r="E156" s="6" t="str">
        <f t="shared" si="22"/>
        <v/>
      </c>
      <c r="F156" s="7" t="str">
        <f t="shared" si="24"/>
        <v/>
      </c>
      <c r="G156" s="9"/>
      <c r="H156" s="11"/>
      <c r="I156" s="11"/>
      <c r="J156" s="9"/>
      <c r="K156" s="6">
        <f t="shared" si="23"/>
        <v>0</v>
      </c>
      <c r="Q156" s="12" t="str">
        <f t="shared" si="25"/>
        <v/>
      </c>
      <c r="R156" s="12" t="str">
        <f t="shared" si="26"/>
        <v/>
      </c>
      <c r="S156" s="12">
        <f t="shared" si="27"/>
        <v>0</v>
      </c>
      <c r="T156" s="13" t="str">
        <f t="shared" si="28"/>
        <v/>
      </c>
      <c r="U156" s="12" t="str">
        <f t="shared" si="29"/>
        <v/>
      </c>
      <c r="V156" s="14" t="str">
        <f>IFERROR(F156*PE!$F$20,"")</f>
        <v/>
      </c>
      <c r="W156" s="12">
        <f t="shared" si="30"/>
        <v>0</v>
      </c>
      <c r="X156" s="12">
        <f t="shared" si="31"/>
        <v>0</v>
      </c>
    </row>
    <row r="157" spans="2:24" ht="14.45" customHeight="1" thickBot="1" x14ac:dyDescent="0.3">
      <c r="B157" s="3"/>
      <c r="C157" s="4"/>
      <c r="D157" s="10"/>
      <c r="E157" s="6" t="str">
        <f t="shared" si="22"/>
        <v/>
      </c>
      <c r="F157" s="7" t="str">
        <f t="shared" si="24"/>
        <v/>
      </c>
      <c r="G157" s="9"/>
      <c r="H157" s="11"/>
      <c r="I157" s="11"/>
      <c r="J157" s="9"/>
      <c r="K157" s="6">
        <f t="shared" si="23"/>
        <v>0</v>
      </c>
      <c r="Q157" s="12" t="str">
        <f t="shared" si="25"/>
        <v/>
      </c>
      <c r="R157" s="12" t="str">
        <f t="shared" si="26"/>
        <v/>
      </c>
      <c r="S157" s="12">
        <f t="shared" si="27"/>
        <v>0</v>
      </c>
      <c r="T157" s="13" t="str">
        <f t="shared" si="28"/>
        <v/>
      </c>
      <c r="U157" s="12" t="str">
        <f t="shared" si="29"/>
        <v/>
      </c>
      <c r="V157" s="14" t="str">
        <f>IFERROR(F157*PE!$F$20,"")</f>
        <v/>
      </c>
      <c r="W157" s="12">
        <f t="shared" si="30"/>
        <v>0</v>
      </c>
      <c r="X157" s="12">
        <f t="shared" si="31"/>
        <v>0</v>
      </c>
    </row>
    <row r="158" spans="2:24" ht="14.45" customHeight="1" thickBot="1" x14ac:dyDescent="0.3">
      <c r="B158" s="3"/>
      <c r="C158" s="4"/>
      <c r="D158" s="10"/>
      <c r="E158" s="6" t="str">
        <f t="shared" si="22"/>
        <v/>
      </c>
      <c r="F158" s="7" t="str">
        <f t="shared" si="24"/>
        <v/>
      </c>
      <c r="G158" s="9"/>
      <c r="H158" s="11"/>
      <c r="I158" s="11"/>
      <c r="J158" s="9"/>
      <c r="K158" s="6">
        <f t="shared" si="23"/>
        <v>0</v>
      </c>
      <c r="Q158" s="12" t="str">
        <f t="shared" si="25"/>
        <v/>
      </c>
      <c r="R158" s="12" t="str">
        <f t="shared" si="26"/>
        <v/>
      </c>
      <c r="S158" s="12">
        <f t="shared" si="27"/>
        <v>0</v>
      </c>
      <c r="T158" s="13" t="str">
        <f t="shared" si="28"/>
        <v/>
      </c>
      <c r="U158" s="12" t="str">
        <f t="shared" si="29"/>
        <v/>
      </c>
      <c r="V158" s="14" t="str">
        <f>IFERROR(F158*PE!$F$20,"")</f>
        <v/>
      </c>
      <c r="W158" s="12">
        <f t="shared" si="30"/>
        <v>0</v>
      </c>
      <c r="X158" s="12">
        <f t="shared" si="31"/>
        <v>0</v>
      </c>
    </row>
    <row r="159" spans="2:24" ht="14.45" customHeight="1" thickBot="1" x14ac:dyDescent="0.3">
      <c r="B159" s="3"/>
      <c r="C159" s="4"/>
      <c r="D159" s="10"/>
      <c r="E159" s="6" t="str">
        <f t="shared" ref="E159:E222" si="32">IFERROR(IF(B159="","",C159*D159),"")</f>
        <v/>
      </c>
      <c r="F159" s="7" t="str">
        <f t="shared" si="24"/>
        <v/>
      </c>
      <c r="G159" s="9"/>
      <c r="H159" s="11"/>
      <c r="I159" s="11"/>
      <c r="J159" s="9"/>
      <c r="K159" s="6">
        <f t="shared" ref="K159:K222" si="33">G159+C159*(H159+I159)+J159</f>
        <v>0</v>
      </c>
      <c r="Q159" s="12" t="str">
        <f t="shared" si="25"/>
        <v/>
      </c>
      <c r="R159" s="12" t="str">
        <f t="shared" si="26"/>
        <v/>
      </c>
      <c r="S159" s="12">
        <f t="shared" si="27"/>
        <v>0</v>
      </c>
      <c r="T159" s="13" t="str">
        <f t="shared" si="28"/>
        <v/>
      </c>
      <c r="U159" s="12" t="str">
        <f t="shared" si="29"/>
        <v/>
      </c>
      <c r="V159" s="14" t="str">
        <f>IFERROR(F159*PE!$F$20,"")</f>
        <v/>
      </c>
      <c r="W159" s="12">
        <f t="shared" si="30"/>
        <v>0</v>
      </c>
      <c r="X159" s="12">
        <f t="shared" si="31"/>
        <v>0</v>
      </c>
    </row>
    <row r="160" spans="2:24" ht="14.45" customHeight="1" thickBot="1" x14ac:dyDescent="0.3">
      <c r="B160" s="3"/>
      <c r="C160" s="4"/>
      <c r="D160" s="10"/>
      <c r="E160" s="6" t="str">
        <f t="shared" si="32"/>
        <v/>
      </c>
      <c r="F160" s="7" t="str">
        <f t="shared" si="24"/>
        <v/>
      </c>
      <c r="G160" s="9"/>
      <c r="H160" s="11"/>
      <c r="I160" s="11"/>
      <c r="J160" s="9"/>
      <c r="K160" s="6">
        <f t="shared" si="33"/>
        <v>0</v>
      </c>
      <c r="Q160" s="12" t="str">
        <f t="shared" si="25"/>
        <v/>
      </c>
      <c r="R160" s="12" t="str">
        <f t="shared" si="26"/>
        <v/>
      </c>
      <c r="S160" s="12">
        <f t="shared" si="27"/>
        <v>0</v>
      </c>
      <c r="T160" s="13" t="str">
        <f t="shared" si="28"/>
        <v/>
      </c>
      <c r="U160" s="12" t="str">
        <f t="shared" si="29"/>
        <v/>
      </c>
      <c r="V160" s="14" t="str">
        <f>IFERROR(F160*PE!$F$20,"")</f>
        <v/>
      </c>
      <c r="W160" s="12">
        <f t="shared" si="30"/>
        <v>0</v>
      </c>
      <c r="X160" s="12">
        <f t="shared" si="31"/>
        <v>0</v>
      </c>
    </row>
    <row r="161" spans="2:24" ht="14.45" customHeight="1" thickBot="1" x14ac:dyDescent="0.3">
      <c r="B161" s="3"/>
      <c r="C161" s="4"/>
      <c r="D161" s="10"/>
      <c r="E161" s="6" t="str">
        <f t="shared" si="32"/>
        <v/>
      </c>
      <c r="F161" s="7" t="str">
        <f t="shared" si="24"/>
        <v/>
      </c>
      <c r="G161" s="9"/>
      <c r="H161" s="11"/>
      <c r="I161" s="11"/>
      <c r="J161" s="9"/>
      <c r="K161" s="6">
        <f t="shared" si="33"/>
        <v>0</v>
      </c>
      <c r="Q161" s="12" t="str">
        <f t="shared" si="25"/>
        <v/>
      </c>
      <c r="R161" s="12" t="str">
        <f t="shared" si="26"/>
        <v/>
      </c>
      <c r="S161" s="12">
        <f t="shared" si="27"/>
        <v>0</v>
      </c>
      <c r="T161" s="13" t="str">
        <f t="shared" si="28"/>
        <v/>
      </c>
      <c r="U161" s="12" t="str">
        <f t="shared" si="29"/>
        <v/>
      </c>
      <c r="V161" s="14" t="str">
        <f>IFERROR(F161*PE!$F$20,"")</f>
        <v/>
      </c>
      <c r="W161" s="12">
        <f t="shared" si="30"/>
        <v>0</v>
      </c>
      <c r="X161" s="12">
        <f t="shared" si="31"/>
        <v>0</v>
      </c>
    </row>
    <row r="162" spans="2:24" ht="14.45" customHeight="1" thickBot="1" x14ac:dyDescent="0.3">
      <c r="B162" s="3"/>
      <c r="C162" s="4"/>
      <c r="D162" s="10"/>
      <c r="E162" s="6" t="str">
        <f t="shared" si="32"/>
        <v/>
      </c>
      <c r="F162" s="7" t="str">
        <f t="shared" si="24"/>
        <v/>
      </c>
      <c r="G162" s="9"/>
      <c r="H162" s="11"/>
      <c r="I162" s="11"/>
      <c r="J162" s="9"/>
      <c r="K162" s="6">
        <f t="shared" si="33"/>
        <v>0</v>
      </c>
      <c r="Q162" s="12" t="str">
        <f t="shared" si="25"/>
        <v/>
      </c>
      <c r="R162" s="12" t="str">
        <f t="shared" si="26"/>
        <v/>
      </c>
      <c r="S162" s="12">
        <f t="shared" si="27"/>
        <v>0</v>
      </c>
      <c r="T162" s="13" t="str">
        <f t="shared" si="28"/>
        <v/>
      </c>
      <c r="U162" s="12" t="str">
        <f t="shared" si="29"/>
        <v/>
      </c>
      <c r="V162" s="14" t="str">
        <f>IFERROR(F162*PE!$F$20,"")</f>
        <v/>
      </c>
      <c r="W162" s="12">
        <f t="shared" si="30"/>
        <v>0</v>
      </c>
      <c r="X162" s="12">
        <f t="shared" si="31"/>
        <v>0</v>
      </c>
    </row>
    <row r="163" spans="2:24" ht="14.45" customHeight="1" thickBot="1" x14ac:dyDescent="0.3">
      <c r="B163" s="3"/>
      <c r="C163" s="4"/>
      <c r="D163" s="10"/>
      <c r="E163" s="6" t="str">
        <f t="shared" si="32"/>
        <v/>
      </c>
      <c r="F163" s="7" t="str">
        <f t="shared" si="24"/>
        <v/>
      </c>
      <c r="G163" s="9"/>
      <c r="H163" s="11"/>
      <c r="I163" s="11"/>
      <c r="J163" s="9"/>
      <c r="K163" s="6">
        <f t="shared" si="33"/>
        <v>0</v>
      </c>
      <c r="Q163" s="12" t="str">
        <f t="shared" si="25"/>
        <v/>
      </c>
      <c r="R163" s="12" t="str">
        <f t="shared" si="26"/>
        <v/>
      </c>
      <c r="S163" s="12">
        <f t="shared" si="27"/>
        <v>0</v>
      </c>
      <c r="T163" s="13" t="str">
        <f t="shared" si="28"/>
        <v/>
      </c>
      <c r="U163" s="12" t="str">
        <f t="shared" si="29"/>
        <v/>
      </c>
      <c r="V163" s="14" t="str">
        <f>IFERROR(F163*PE!$F$20,"")</f>
        <v/>
      </c>
      <c r="W163" s="12">
        <f t="shared" si="30"/>
        <v>0</v>
      </c>
      <c r="X163" s="12">
        <f t="shared" si="31"/>
        <v>0</v>
      </c>
    </row>
    <row r="164" spans="2:24" ht="14.45" customHeight="1" thickBot="1" x14ac:dyDescent="0.3">
      <c r="B164" s="3"/>
      <c r="C164" s="4"/>
      <c r="D164" s="10"/>
      <c r="E164" s="6" t="str">
        <f t="shared" si="32"/>
        <v/>
      </c>
      <c r="F164" s="7" t="str">
        <f t="shared" si="24"/>
        <v/>
      </c>
      <c r="G164" s="9"/>
      <c r="H164" s="11"/>
      <c r="I164" s="11"/>
      <c r="J164" s="9"/>
      <c r="K164" s="6">
        <f t="shared" si="33"/>
        <v>0</v>
      </c>
      <c r="Q164" s="12" t="str">
        <f t="shared" si="25"/>
        <v/>
      </c>
      <c r="R164" s="12" t="str">
        <f t="shared" si="26"/>
        <v/>
      </c>
      <c r="S164" s="12">
        <f t="shared" si="27"/>
        <v>0</v>
      </c>
      <c r="T164" s="13" t="str">
        <f t="shared" si="28"/>
        <v/>
      </c>
      <c r="U164" s="12" t="str">
        <f t="shared" si="29"/>
        <v/>
      </c>
      <c r="V164" s="14" t="str">
        <f>IFERROR(F164*PE!$F$20,"")</f>
        <v/>
      </c>
      <c r="W164" s="12">
        <f t="shared" si="30"/>
        <v>0</v>
      </c>
      <c r="X164" s="12">
        <f t="shared" si="31"/>
        <v>0</v>
      </c>
    </row>
    <row r="165" spans="2:24" ht="14.45" customHeight="1" thickBot="1" x14ac:dyDescent="0.3">
      <c r="B165" s="3"/>
      <c r="C165" s="4"/>
      <c r="D165" s="10"/>
      <c r="E165" s="6" t="str">
        <f t="shared" si="32"/>
        <v/>
      </c>
      <c r="F165" s="7" t="str">
        <f t="shared" si="24"/>
        <v/>
      </c>
      <c r="G165" s="9"/>
      <c r="H165" s="11"/>
      <c r="I165" s="11"/>
      <c r="J165" s="9"/>
      <c r="K165" s="6">
        <f t="shared" si="33"/>
        <v>0</v>
      </c>
      <c r="Q165" s="12" t="str">
        <f t="shared" si="25"/>
        <v/>
      </c>
      <c r="R165" s="12" t="str">
        <f t="shared" si="26"/>
        <v/>
      </c>
      <c r="S165" s="12">
        <f t="shared" si="27"/>
        <v>0</v>
      </c>
      <c r="T165" s="13" t="str">
        <f t="shared" si="28"/>
        <v/>
      </c>
      <c r="U165" s="12" t="str">
        <f t="shared" si="29"/>
        <v/>
      </c>
      <c r="V165" s="14" t="str">
        <f>IFERROR(F165*PE!$F$20,"")</f>
        <v/>
      </c>
      <c r="W165" s="12">
        <f t="shared" si="30"/>
        <v>0</v>
      </c>
      <c r="X165" s="12">
        <f t="shared" si="31"/>
        <v>0</v>
      </c>
    </row>
    <row r="166" spans="2:24" ht="14.45" customHeight="1" thickBot="1" x14ac:dyDescent="0.3">
      <c r="B166" s="3"/>
      <c r="C166" s="4"/>
      <c r="D166" s="10"/>
      <c r="E166" s="6" t="str">
        <f t="shared" si="32"/>
        <v/>
      </c>
      <c r="F166" s="7" t="str">
        <f t="shared" si="24"/>
        <v/>
      </c>
      <c r="G166" s="9"/>
      <c r="H166" s="11"/>
      <c r="I166" s="11"/>
      <c r="J166" s="9"/>
      <c r="K166" s="6">
        <f t="shared" si="33"/>
        <v>0</v>
      </c>
      <c r="Q166" s="12" t="str">
        <f t="shared" si="25"/>
        <v/>
      </c>
      <c r="R166" s="12" t="str">
        <f t="shared" si="26"/>
        <v/>
      </c>
      <c r="S166" s="12">
        <f t="shared" si="27"/>
        <v>0</v>
      </c>
      <c r="T166" s="13" t="str">
        <f t="shared" si="28"/>
        <v/>
      </c>
      <c r="U166" s="12" t="str">
        <f t="shared" si="29"/>
        <v/>
      </c>
      <c r="V166" s="14" t="str">
        <f>IFERROR(F166*PE!$F$20,"")</f>
        <v/>
      </c>
      <c r="W166" s="12">
        <f t="shared" si="30"/>
        <v>0</v>
      </c>
      <c r="X166" s="12">
        <f t="shared" si="31"/>
        <v>0</v>
      </c>
    </row>
    <row r="167" spans="2:24" ht="14.45" customHeight="1" thickBot="1" x14ac:dyDescent="0.3">
      <c r="B167" s="3"/>
      <c r="C167" s="4"/>
      <c r="D167" s="10"/>
      <c r="E167" s="6" t="str">
        <f t="shared" si="32"/>
        <v/>
      </c>
      <c r="F167" s="7" t="str">
        <f t="shared" si="24"/>
        <v/>
      </c>
      <c r="G167" s="9"/>
      <c r="H167" s="11"/>
      <c r="I167" s="11"/>
      <c r="J167" s="9"/>
      <c r="K167" s="6">
        <f t="shared" si="33"/>
        <v>0</v>
      </c>
      <c r="Q167" s="12" t="str">
        <f t="shared" si="25"/>
        <v/>
      </c>
      <c r="R167" s="12" t="str">
        <f t="shared" si="26"/>
        <v/>
      </c>
      <c r="S167" s="12">
        <f t="shared" si="27"/>
        <v>0</v>
      </c>
      <c r="T167" s="13" t="str">
        <f t="shared" si="28"/>
        <v/>
      </c>
      <c r="U167" s="12" t="str">
        <f t="shared" si="29"/>
        <v/>
      </c>
      <c r="V167" s="14" t="str">
        <f>IFERROR(F167*PE!$F$20,"")</f>
        <v/>
      </c>
      <c r="W167" s="12">
        <f t="shared" si="30"/>
        <v>0</v>
      </c>
      <c r="X167" s="12">
        <f t="shared" si="31"/>
        <v>0</v>
      </c>
    </row>
    <row r="168" spans="2:24" ht="14.45" customHeight="1" thickBot="1" x14ac:dyDescent="0.3">
      <c r="B168" s="3"/>
      <c r="C168" s="4"/>
      <c r="D168" s="10"/>
      <c r="E168" s="6" t="str">
        <f t="shared" si="32"/>
        <v/>
      </c>
      <c r="F168" s="7" t="str">
        <f t="shared" si="24"/>
        <v/>
      </c>
      <c r="G168" s="9"/>
      <c r="H168" s="11"/>
      <c r="I168" s="11"/>
      <c r="J168" s="9"/>
      <c r="K168" s="6">
        <f t="shared" si="33"/>
        <v>0</v>
      </c>
      <c r="Q168" s="12" t="str">
        <f t="shared" si="25"/>
        <v/>
      </c>
      <c r="R168" s="12" t="str">
        <f t="shared" si="26"/>
        <v/>
      </c>
      <c r="S168" s="12">
        <f t="shared" si="27"/>
        <v>0</v>
      </c>
      <c r="T168" s="13" t="str">
        <f t="shared" si="28"/>
        <v/>
      </c>
      <c r="U168" s="12" t="str">
        <f t="shared" si="29"/>
        <v/>
      </c>
      <c r="V168" s="14" t="str">
        <f>IFERROR(F168*PE!$F$20,"")</f>
        <v/>
      </c>
      <c r="W168" s="12">
        <f t="shared" si="30"/>
        <v>0</v>
      </c>
      <c r="X168" s="12">
        <f t="shared" si="31"/>
        <v>0</v>
      </c>
    </row>
    <row r="169" spans="2:24" ht="14.45" customHeight="1" thickBot="1" x14ac:dyDescent="0.3">
      <c r="B169" s="3"/>
      <c r="C169" s="4"/>
      <c r="D169" s="10"/>
      <c r="E169" s="6" t="str">
        <f t="shared" si="32"/>
        <v/>
      </c>
      <c r="F169" s="7" t="str">
        <f t="shared" si="24"/>
        <v/>
      </c>
      <c r="G169" s="9"/>
      <c r="H169" s="11"/>
      <c r="I169" s="11"/>
      <c r="J169" s="9"/>
      <c r="K169" s="6">
        <f t="shared" si="33"/>
        <v>0</v>
      </c>
      <c r="Q169" s="12" t="str">
        <f t="shared" si="25"/>
        <v/>
      </c>
      <c r="R169" s="12" t="str">
        <f t="shared" si="26"/>
        <v/>
      </c>
      <c r="S169" s="12">
        <f t="shared" si="27"/>
        <v>0</v>
      </c>
      <c r="T169" s="13" t="str">
        <f t="shared" si="28"/>
        <v/>
      </c>
      <c r="U169" s="12" t="str">
        <f t="shared" si="29"/>
        <v/>
      </c>
      <c r="V169" s="14" t="str">
        <f>IFERROR(F169*PE!$F$20,"")</f>
        <v/>
      </c>
      <c r="W169" s="12">
        <f t="shared" si="30"/>
        <v>0</v>
      </c>
      <c r="X169" s="12">
        <f t="shared" si="31"/>
        <v>0</v>
      </c>
    </row>
    <row r="170" spans="2:24" ht="14.45" customHeight="1" thickBot="1" x14ac:dyDescent="0.3">
      <c r="B170" s="3"/>
      <c r="C170" s="4"/>
      <c r="D170" s="10"/>
      <c r="E170" s="6" t="str">
        <f t="shared" si="32"/>
        <v/>
      </c>
      <c r="F170" s="7" t="str">
        <f t="shared" si="24"/>
        <v/>
      </c>
      <c r="G170" s="9"/>
      <c r="H170" s="11"/>
      <c r="I170" s="11"/>
      <c r="J170" s="9"/>
      <c r="K170" s="6">
        <f t="shared" si="33"/>
        <v>0</v>
      </c>
      <c r="Q170" s="12" t="str">
        <f t="shared" si="25"/>
        <v/>
      </c>
      <c r="R170" s="12" t="str">
        <f t="shared" si="26"/>
        <v/>
      </c>
      <c r="S170" s="12">
        <f t="shared" si="27"/>
        <v>0</v>
      </c>
      <c r="T170" s="13" t="str">
        <f t="shared" si="28"/>
        <v/>
      </c>
      <c r="U170" s="12" t="str">
        <f t="shared" si="29"/>
        <v/>
      </c>
      <c r="V170" s="14" t="str">
        <f>IFERROR(F170*PE!$F$20,"")</f>
        <v/>
      </c>
      <c r="W170" s="12">
        <f t="shared" si="30"/>
        <v>0</v>
      </c>
      <c r="X170" s="12">
        <f t="shared" si="31"/>
        <v>0</v>
      </c>
    </row>
    <row r="171" spans="2:24" ht="14.45" customHeight="1" thickBot="1" x14ac:dyDescent="0.3">
      <c r="B171" s="3"/>
      <c r="C171" s="4"/>
      <c r="D171" s="10"/>
      <c r="E171" s="6" t="str">
        <f t="shared" si="32"/>
        <v/>
      </c>
      <c r="F171" s="7" t="str">
        <f t="shared" si="24"/>
        <v/>
      </c>
      <c r="G171" s="9"/>
      <c r="H171" s="11"/>
      <c r="I171" s="11"/>
      <c r="J171" s="9"/>
      <c r="K171" s="6">
        <f t="shared" si="33"/>
        <v>0</v>
      </c>
      <c r="Q171" s="12" t="str">
        <f t="shared" si="25"/>
        <v/>
      </c>
      <c r="R171" s="12" t="str">
        <f t="shared" si="26"/>
        <v/>
      </c>
      <c r="S171" s="12">
        <f t="shared" si="27"/>
        <v>0</v>
      </c>
      <c r="T171" s="13" t="str">
        <f t="shared" si="28"/>
        <v/>
      </c>
      <c r="U171" s="12" t="str">
        <f t="shared" si="29"/>
        <v/>
      </c>
      <c r="V171" s="14" t="str">
        <f>IFERROR(F171*PE!$F$20,"")</f>
        <v/>
      </c>
      <c r="W171" s="12">
        <f t="shared" si="30"/>
        <v>0</v>
      </c>
      <c r="X171" s="12">
        <f t="shared" si="31"/>
        <v>0</v>
      </c>
    </row>
    <row r="172" spans="2:24" ht="14.45" customHeight="1" thickBot="1" x14ac:dyDescent="0.3">
      <c r="B172" s="3"/>
      <c r="C172" s="4"/>
      <c r="D172" s="10"/>
      <c r="E172" s="6" t="str">
        <f t="shared" si="32"/>
        <v/>
      </c>
      <c r="F172" s="7" t="str">
        <f t="shared" si="24"/>
        <v/>
      </c>
      <c r="G172" s="9"/>
      <c r="H172" s="11"/>
      <c r="I172" s="11"/>
      <c r="J172" s="9"/>
      <c r="K172" s="6">
        <f t="shared" si="33"/>
        <v>0</v>
      </c>
      <c r="Q172" s="12" t="str">
        <f t="shared" si="25"/>
        <v/>
      </c>
      <c r="R172" s="12" t="str">
        <f t="shared" si="26"/>
        <v/>
      </c>
      <c r="S172" s="12">
        <f t="shared" si="27"/>
        <v>0</v>
      </c>
      <c r="T172" s="13" t="str">
        <f t="shared" si="28"/>
        <v/>
      </c>
      <c r="U172" s="12" t="str">
        <f t="shared" si="29"/>
        <v/>
      </c>
      <c r="V172" s="14" t="str">
        <f>IFERROR(F172*PE!$F$20,"")</f>
        <v/>
      </c>
      <c r="W172" s="12">
        <f t="shared" si="30"/>
        <v>0</v>
      </c>
      <c r="X172" s="12">
        <f t="shared" si="31"/>
        <v>0</v>
      </c>
    </row>
    <row r="173" spans="2:24" ht="14.45" customHeight="1" thickBot="1" x14ac:dyDescent="0.3">
      <c r="B173" s="3"/>
      <c r="C173" s="4"/>
      <c r="D173" s="10"/>
      <c r="E173" s="6" t="str">
        <f t="shared" si="32"/>
        <v/>
      </c>
      <c r="F173" s="7" t="str">
        <f t="shared" si="24"/>
        <v/>
      </c>
      <c r="G173" s="9"/>
      <c r="H173" s="11"/>
      <c r="I173" s="11"/>
      <c r="J173" s="9"/>
      <c r="K173" s="6">
        <f t="shared" si="33"/>
        <v>0</v>
      </c>
      <c r="Q173" s="12" t="str">
        <f t="shared" si="25"/>
        <v/>
      </c>
      <c r="R173" s="12" t="str">
        <f t="shared" si="26"/>
        <v/>
      </c>
      <c r="S173" s="12">
        <f t="shared" si="27"/>
        <v>0</v>
      </c>
      <c r="T173" s="13" t="str">
        <f t="shared" si="28"/>
        <v/>
      </c>
      <c r="U173" s="12" t="str">
        <f t="shared" si="29"/>
        <v/>
      </c>
      <c r="V173" s="14" t="str">
        <f>IFERROR(F173*PE!$F$20,"")</f>
        <v/>
      </c>
      <c r="W173" s="12">
        <f t="shared" si="30"/>
        <v>0</v>
      </c>
      <c r="X173" s="12">
        <f t="shared" si="31"/>
        <v>0</v>
      </c>
    </row>
    <row r="174" spans="2:24" ht="14.45" customHeight="1" thickBot="1" x14ac:dyDescent="0.3">
      <c r="B174" s="3"/>
      <c r="C174" s="4"/>
      <c r="D174" s="10"/>
      <c r="E174" s="6" t="str">
        <f t="shared" si="32"/>
        <v/>
      </c>
      <c r="F174" s="7" t="str">
        <f t="shared" si="24"/>
        <v/>
      </c>
      <c r="G174" s="9"/>
      <c r="H174" s="11"/>
      <c r="I174" s="11"/>
      <c r="J174" s="9"/>
      <c r="K174" s="6">
        <f t="shared" si="33"/>
        <v>0</v>
      </c>
      <c r="Q174" s="12" t="str">
        <f t="shared" si="25"/>
        <v/>
      </c>
      <c r="R174" s="12" t="str">
        <f t="shared" si="26"/>
        <v/>
      </c>
      <c r="S174" s="12">
        <f t="shared" si="27"/>
        <v>0</v>
      </c>
      <c r="T174" s="13" t="str">
        <f t="shared" si="28"/>
        <v/>
      </c>
      <c r="U174" s="12" t="str">
        <f t="shared" si="29"/>
        <v/>
      </c>
      <c r="V174" s="14" t="str">
        <f>IFERROR(F174*PE!$F$20,"")</f>
        <v/>
      </c>
      <c r="W174" s="12">
        <f t="shared" si="30"/>
        <v>0</v>
      </c>
      <c r="X174" s="12">
        <f t="shared" si="31"/>
        <v>0</v>
      </c>
    </row>
    <row r="175" spans="2:24" ht="14.45" customHeight="1" thickBot="1" x14ac:dyDescent="0.3">
      <c r="B175" s="3"/>
      <c r="C175" s="4"/>
      <c r="D175" s="10"/>
      <c r="E175" s="6" t="str">
        <f t="shared" si="32"/>
        <v/>
      </c>
      <c r="F175" s="7" t="str">
        <f t="shared" si="24"/>
        <v/>
      </c>
      <c r="G175" s="9"/>
      <c r="H175" s="11"/>
      <c r="I175" s="11"/>
      <c r="J175" s="9"/>
      <c r="K175" s="6">
        <f t="shared" si="33"/>
        <v>0</v>
      </c>
      <c r="Q175" s="12" t="str">
        <f t="shared" si="25"/>
        <v/>
      </c>
      <c r="R175" s="12" t="str">
        <f t="shared" si="26"/>
        <v/>
      </c>
      <c r="S175" s="12">
        <f t="shared" si="27"/>
        <v>0</v>
      </c>
      <c r="T175" s="13" t="str">
        <f t="shared" si="28"/>
        <v/>
      </c>
      <c r="U175" s="12" t="str">
        <f t="shared" si="29"/>
        <v/>
      </c>
      <c r="V175" s="14" t="str">
        <f>IFERROR(F175*PE!$F$20,"")</f>
        <v/>
      </c>
      <c r="W175" s="12">
        <f t="shared" si="30"/>
        <v>0</v>
      </c>
      <c r="X175" s="12">
        <f t="shared" si="31"/>
        <v>0</v>
      </c>
    </row>
    <row r="176" spans="2:24" ht="14.45" customHeight="1" thickBot="1" x14ac:dyDescent="0.3">
      <c r="B176" s="3"/>
      <c r="C176" s="4"/>
      <c r="D176" s="10"/>
      <c r="E176" s="6" t="str">
        <f t="shared" si="32"/>
        <v/>
      </c>
      <c r="F176" s="7" t="str">
        <f t="shared" si="24"/>
        <v/>
      </c>
      <c r="G176" s="9"/>
      <c r="H176" s="11"/>
      <c r="I176" s="11"/>
      <c r="J176" s="9"/>
      <c r="K176" s="6">
        <f t="shared" si="33"/>
        <v>0</v>
      </c>
      <c r="Q176" s="12" t="str">
        <f t="shared" si="25"/>
        <v/>
      </c>
      <c r="R176" s="12" t="str">
        <f t="shared" si="26"/>
        <v/>
      </c>
      <c r="S176" s="12">
        <f t="shared" si="27"/>
        <v>0</v>
      </c>
      <c r="T176" s="13" t="str">
        <f t="shared" si="28"/>
        <v/>
      </c>
      <c r="U176" s="12" t="str">
        <f t="shared" si="29"/>
        <v/>
      </c>
      <c r="V176" s="14" t="str">
        <f>IFERROR(F176*PE!$F$20,"")</f>
        <v/>
      </c>
      <c r="W176" s="12">
        <f t="shared" si="30"/>
        <v>0</v>
      </c>
      <c r="X176" s="12">
        <f t="shared" si="31"/>
        <v>0</v>
      </c>
    </row>
    <row r="177" spans="2:24" ht="14.45" customHeight="1" thickBot="1" x14ac:dyDescent="0.3">
      <c r="B177" s="3"/>
      <c r="C177" s="4"/>
      <c r="D177" s="10"/>
      <c r="E177" s="6" t="str">
        <f t="shared" si="32"/>
        <v/>
      </c>
      <c r="F177" s="7" t="str">
        <f t="shared" si="24"/>
        <v/>
      </c>
      <c r="G177" s="9"/>
      <c r="H177" s="11"/>
      <c r="I177" s="11"/>
      <c r="J177" s="9"/>
      <c r="K177" s="6">
        <f t="shared" si="33"/>
        <v>0</v>
      </c>
      <c r="Q177" s="12" t="str">
        <f t="shared" si="25"/>
        <v/>
      </c>
      <c r="R177" s="12" t="str">
        <f t="shared" si="26"/>
        <v/>
      </c>
      <c r="S177" s="12">
        <f t="shared" si="27"/>
        <v>0</v>
      </c>
      <c r="T177" s="13" t="str">
        <f t="shared" si="28"/>
        <v/>
      </c>
      <c r="U177" s="12" t="str">
        <f t="shared" si="29"/>
        <v/>
      </c>
      <c r="V177" s="14" t="str">
        <f>IFERROR(F177*PE!$F$20,"")</f>
        <v/>
      </c>
      <c r="W177" s="12">
        <f t="shared" si="30"/>
        <v>0</v>
      </c>
      <c r="X177" s="12">
        <f t="shared" si="31"/>
        <v>0</v>
      </c>
    </row>
    <row r="178" spans="2:24" ht="14.45" customHeight="1" thickBot="1" x14ac:dyDescent="0.3">
      <c r="B178" s="3"/>
      <c r="C178" s="4"/>
      <c r="D178" s="10"/>
      <c r="E178" s="6" t="str">
        <f t="shared" si="32"/>
        <v/>
      </c>
      <c r="F178" s="7" t="str">
        <f t="shared" si="24"/>
        <v/>
      </c>
      <c r="G178" s="9"/>
      <c r="H178" s="11"/>
      <c r="I178" s="11"/>
      <c r="J178" s="9"/>
      <c r="K178" s="6">
        <f t="shared" si="33"/>
        <v>0</v>
      </c>
      <c r="Q178" s="12" t="str">
        <f t="shared" si="25"/>
        <v/>
      </c>
      <c r="R178" s="12" t="str">
        <f t="shared" si="26"/>
        <v/>
      </c>
      <c r="S178" s="12">
        <f t="shared" si="27"/>
        <v>0</v>
      </c>
      <c r="T178" s="13" t="str">
        <f t="shared" si="28"/>
        <v/>
      </c>
      <c r="U178" s="12" t="str">
        <f t="shared" si="29"/>
        <v/>
      </c>
      <c r="V178" s="14" t="str">
        <f>IFERROR(F178*PE!$F$20,"")</f>
        <v/>
      </c>
      <c r="W178" s="12">
        <f t="shared" si="30"/>
        <v>0</v>
      </c>
      <c r="X178" s="12">
        <f t="shared" si="31"/>
        <v>0</v>
      </c>
    </row>
    <row r="179" spans="2:24" ht="14.45" customHeight="1" thickBot="1" x14ac:dyDescent="0.3">
      <c r="B179" s="3"/>
      <c r="C179" s="4"/>
      <c r="D179" s="10"/>
      <c r="E179" s="6" t="str">
        <f t="shared" si="32"/>
        <v/>
      </c>
      <c r="F179" s="7" t="str">
        <f t="shared" si="24"/>
        <v/>
      </c>
      <c r="G179" s="9"/>
      <c r="H179" s="11"/>
      <c r="I179" s="11"/>
      <c r="J179" s="9"/>
      <c r="K179" s="6">
        <f t="shared" si="33"/>
        <v>0</v>
      </c>
      <c r="Q179" s="12" t="str">
        <f t="shared" si="25"/>
        <v/>
      </c>
      <c r="R179" s="12" t="str">
        <f t="shared" si="26"/>
        <v/>
      </c>
      <c r="S179" s="12">
        <f t="shared" si="27"/>
        <v>0</v>
      </c>
      <c r="T179" s="13" t="str">
        <f t="shared" si="28"/>
        <v/>
      </c>
      <c r="U179" s="12" t="str">
        <f t="shared" si="29"/>
        <v/>
      </c>
      <c r="V179" s="14" t="str">
        <f>IFERROR(F179*PE!$F$20,"")</f>
        <v/>
      </c>
      <c r="W179" s="12">
        <f t="shared" si="30"/>
        <v>0</v>
      </c>
      <c r="X179" s="12">
        <f t="shared" si="31"/>
        <v>0</v>
      </c>
    </row>
    <row r="180" spans="2:24" ht="14.45" customHeight="1" thickBot="1" x14ac:dyDescent="0.3">
      <c r="B180" s="3"/>
      <c r="C180" s="4"/>
      <c r="D180" s="10"/>
      <c r="E180" s="6" t="str">
        <f t="shared" si="32"/>
        <v/>
      </c>
      <c r="F180" s="7" t="str">
        <f t="shared" si="24"/>
        <v/>
      </c>
      <c r="G180" s="9"/>
      <c r="H180" s="11"/>
      <c r="I180" s="11"/>
      <c r="J180" s="9"/>
      <c r="K180" s="6">
        <f t="shared" si="33"/>
        <v>0</v>
      </c>
      <c r="Q180" s="12" t="str">
        <f t="shared" si="25"/>
        <v/>
      </c>
      <c r="R180" s="12" t="str">
        <f t="shared" si="26"/>
        <v/>
      </c>
      <c r="S180" s="12">
        <f t="shared" si="27"/>
        <v>0</v>
      </c>
      <c r="T180" s="13" t="str">
        <f t="shared" si="28"/>
        <v/>
      </c>
      <c r="U180" s="12" t="str">
        <f t="shared" si="29"/>
        <v/>
      </c>
      <c r="V180" s="14" t="str">
        <f>IFERROR(F180*PE!$F$20,"")</f>
        <v/>
      </c>
      <c r="W180" s="12">
        <f t="shared" si="30"/>
        <v>0</v>
      </c>
      <c r="X180" s="12">
        <f t="shared" si="31"/>
        <v>0</v>
      </c>
    </row>
    <row r="181" spans="2:24" ht="14.45" customHeight="1" thickBot="1" x14ac:dyDescent="0.3">
      <c r="B181" s="3"/>
      <c r="C181" s="4"/>
      <c r="D181" s="10"/>
      <c r="E181" s="6" t="str">
        <f t="shared" si="32"/>
        <v/>
      </c>
      <c r="F181" s="7" t="str">
        <f t="shared" si="24"/>
        <v/>
      </c>
      <c r="G181" s="9"/>
      <c r="H181" s="11"/>
      <c r="I181" s="11"/>
      <c r="J181" s="9"/>
      <c r="K181" s="6">
        <f t="shared" si="33"/>
        <v>0</v>
      </c>
      <c r="Q181" s="12" t="str">
        <f t="shared" si="25"/>
        <v/>
      </c>
      <c r="R181" s="12" t="str">
        <f t="shared" si="26"/>
        <v/>
      </c>
      <c r="S181" s="12">
        <f t="shared" si="27"/>
        <v>0</v>
      </c>
      <c r="T181" s="13" t="str">
        <f t="shared" si="28"/>
        <v/>
      </c>
      <c r="U181" s="12" t="str">
        <f t="shared" si="29"/>
        <v/>
      </c>
      <c r="V181" s="14" t="str">
        <f>IFERROR(F181*PE!$F$20,"")</f>
        <v/>
      </c>
      <c r="W181" s="12">
        <f t="shared" si="30"/>
        <v>0</v>
      </c>
      <c r="X181" s="12">
        <f t="shared" si="31"/>
        <v>0</v>
      </c>
    </row>
    <row r="182" spans="2:24" ht="14.45" customHeight="1" thickBot="1" x14ac:dyDescent="0.3">
      <c r="B182" s="3"/>
      <c r="C182" s="4"/>
      <c r="D182" s="10"/>
      <c r="E182" s="6" t="str">
        <f t="shared" si="32"/>
        <v/>
      </c>
      <c r="F182" s="7" t="str">
        <f t="shared" si="24"/>
        <v/>
      </c>
      <c r="G182" s="9"/>
      <c r="H182" s="11"/>
      <c r="I182" s="11"/>
      <c r="J182" s="9"/>
      <c r="K182" s="6">
        <f t="shared" si="33"/>
        <v>0</v>
      </c>
      <c r="Q182" s="12" t="str">
        <f t="shared" si="25"/>
        <v/>
      </c>
      <c r="R182" s="12" t="str">
        <f t="shared" si="26"/>
        <v/>
      </c>
      <c r="S182" s="12">
        <f t="shared" si="27"/>
        <v>0</v>
      </c>
      <c r="T182" s="13" t="str">
        <f t="shared" si="28"/>
        <v/>
      </c>
      <c r="U182" s="12" t="str">
        <f t="shared" si="29"/>
        <v/>
      </c>
      <c r="V182" s="14" t="str">
        <f>IFERROR(F182*PE!$F$20,"")</f>
        <v/>
      </c>
      <c r="W182" s="12">
        <f t="shared" si="30"/>
        <v>0</v>
      </c>
      <c r="X182" s="12">
        <f t="shared" si="31"/>
        <v>0</v>
      </c>
    </row>
    <row r="183" spans="2:24" ht="14.45" customHeight="1" thickBot="1" x14ac:dyDescent="0.3">
      <c r="B183" s="3"/>
      <c r="C183" s="4"/>
      <c r="D183" s="10"/>
      <c r="E183" s="6" t="str">
        <f t="shared" si="32"/>
        <v/>
      </c>
      <c r="F183" s="7" t="str">
        <f t="shared" si="24"/>
        <v/>
      </c>
      <c r="G183" s="9"/>
      <c r="H183" s="11"/>
      <c r="I183" s="11"/>
      <c r="J183" s="9"/>
      <c r="K183" s="6">
        <f t="shared" si="33"/>
        <v>0</v>
      </c>
      <c r="Q183" s="12" t="str">
        <f t="shared" si="25"/>
        <v/>
      </c>
      <c r="R183" s="12" t="str">
        <f t="shared" si="26"/>
        <v/>
      </c>
      <c r="S183" s="12">
        <f t="shared" si="27"/>
        <v>0</v>
      </c>
      <c r="T183" s="13" t="str">
        <f t="shared" si="28"/>
        <v/>
      </c>
      <c r="U183" s="12" t="str">
        <f t="shared" si="29"/>
        <v/>
      </c>
      <c r="V183" s="14" t="str">
        <f>IFERROR(F183*PE!$F$20,"")</f>
        <v/>
      </c>
      <c r="W183" s="12">
        <f t="shared" si="30"/>
        <v>0</v>
      </c>
      <c r="X183" s="12">
        <f t="shared" si="31"/>
        <v>0</v>
      </c>
    </row>
    <row r="184" spans="2:24" ht="14.45" customHeight="1" thickBot="1" x14ac:dyDescent="0.3">
      <c r="B184" s="3"/>
      <c r="C184" s="4"/>
      <c r="D184" s="10"/>
      <c r="E184" s="6" t="str">
        <f t="shared" si="32"/>
        <v/>
      </c>
      <c r="F184" s="7" t="str">
        <f t="shared" si="24"/>
        <v/>
      </c>
      <c r="G184" s="9"/>
      <c r="H184" s="11"/>
      <c r="I184" s="11"/>
      <c r="J184" s="9"/>
      <c r="K184" s="6">
        <f t="shared" si="33"/>
        <v>0</v>
      </c>
      <c r="Q184" s="12" t="str">
        <f t="shared" si="25"/>
        <v/>
      </c>
      <c r="R184" s="12" t="str">
        <f t="shared" si="26"/>
        <v/>
      </c>
      <c r="S184" s="12">
        <f t="shared" si="27"/>
        <v>0</v>
      </c>
      <c r="T184" s="13" t="str">
        <f t="shared" si="28"/>
        <v/>
      </c>
      <c r="U184" s="12" t="str">
        <f t="shared" si="29"/>
        <v/>
      </c>
      <c r="V184" s="14" t="str">
        <f>IFERROR(F184*PE!$F$20,"")</f>
        <v/>
      </c>
      <c r="W184" s="12">
        <f t="shared" si="30"/>
        <v>0</v>
      </c>
      <c r="X184" s="12">
        <f t="shared" si="31"/>
        <v>0</v>
      </c>
    </row>
    <row r="185" spans="2:24" ht="14.45" customHeight="1" thickBot="1" x14ac:dyDescent="0.3">
      <c r="B185" s="3"/>
      <c r="C185" s="4"/>
      <c r="D185" s="10"/>
      <c r="E185" s="6" t="str">
        <f t="shared" si="32"/>
        <v/>
      </c>
      <c r="F185" s="7" t="str">
        <f t="shared" si="24"/>
        <v/>
      </c>
      <c r="G185" s="9"/>
      <c r="H185" s="11"/>
      <c r="I185" s="11"/>
      <c r="J185" s="9"/>
      <c r="K185" s="6">
        <f t="shared" si="33"/>
        <v>0</v>
      </c>
      <c r="Q185" s="12" t="str">
        <f t="shared" si="25"/>
        <v/>
      </c>
      <c r="R185" s="12" t="str">
        <f t="shared" si="26"/>
        <v/>
      </c>
      <c r="S185" s="12">
        <f t="shared" si="27"/>
        <v>0</v>
      </c>
      <c r="T185" s="13" t="str">
        <f t="shared" si="28"/>
        <v/>
      </c>
      <c r="U185" s="12" t="str">
        <f t="shared" si="29"/>
        <v/>
      </c>
      <c r="V185" s="14" t="str">
        <f>IFERROR(F185*PE!$F$20,"")</f>
        <v/>
      </c>
      <c r="W185" s="12">
        <f t="shared" si="30"/>
        <v>0</v>
      </c>
      <c r="X185" s="12">
        <f t="shared" si="31"/>
        <v>0</v>
      </c>
    </row>
    <row r="186" spans="2:24" ht="14.45" customHeight="1" thickBot="1" x14ac:dyDescent="0.3">
      <c r="B186" s="3"/>
      <c r="C186" s="4"/>
      <c r="D186" s="10"/>
      <c r="E186" s="6" t="str">
        <f t="shared" si="32"/>
        <v/>
      </c>
      <c r="F186" s="7" t="str">
        <f t="shared" si="24"/>
        <v/>
      </c>
      <c r="G186" s="9"/>
      <c r="H186" s="11"/>
      <c r="I186" s="11"/>
      <c r="J186" s="9"/>
      <c r="K186" s="6">
        <f t="shared" si="33"/>
        <v>0</v>
      </c>
      <c r="Q186" s="12" t="str">
        <f t="shared" si="25"/>
        <v/>
      </c>
      <c r="R186" s="12" t="str">
        <f t="shared" si="26"/>
        <v/>
      </c>
      <c r="S186" s="12">
        <f t="shared" si="27"/>
        <v>0</v>
      </c>
      <c r="T186" s="13" t="str">
        <f t="shared" si="28"/>
        <v/>
      </c>
      <c r="U186" s="12" t="str">
        <f t="shared" si="29"/>
        <v/>
      </c>
      <c r="V186" s="14" t="str">
        <f>IFERROR(F186*PE!$F$20,"")</f>
        <v/>
      </c>
      <c r="W186" s="12">
        <f t="shared" si="30"/>
        <v>0</v>
      </c>
      <c r="X186" s="12">
        <f t="shared" si="31"/>
        <v>0</v>
      </c>
    </row>
    <row r="187" spans="2:24" ht="14.45" customHeight="1" thickBot="1" x14ac:dyDescent="0.3">
      <c r="B187" s="3"/>
      <c r="C187" s="4"/>
      <c r="D187" s="10"/>
      <c r="E187" s="6" t="str">
        <f t="shared" si="32"/>
        <v/>
      </c>
      <c r="F187" s="7" t="str">
        <f t="shared" si="24"/>
        <v/>
      </c>
      <c r="G187" s="9"/>
      <c r="H187" s="11"/>
      <c r="I187" s="11"/>
      <c r="J187" s="9"/>
      <c r="K187" s="6">
        <f t="shared" si="33"/>
        <v>0</v>
      </c>
      <c r="Q187" s="12" t="str">
        <f t="shared" si="25"/>
        <v/>
      </c>
      <c r="R187" s="12" t="str">
        <f t="shared" si="26"/>
        <v/>
      </c>
      <c r="S187" s="12">
        <f t="shared" si="27"/>
        <v>0</v>
      </c>
      <c r="T187" s="13" t="str">
        <f t="shared" si="28"/>
        <v/>
      </c>
      <c r="U187" s="12" t="str">
        <f t="shared" si="29"/>
        <v/>
      </c>
      <c r="V187" s="14" t="str">
        <f>IFERROR(F187*PE!$F$20,"")</f>
        <v/>
      </c>
      <c r="W187" s="12">
        <f t="shared" si="30"/>
        <v>0</v>
      </c>
      <c r="X187" s="12">
        <f t="shared" si="31"/>
        <v>0</v>
      </c>
    </row>
    <row r="188" spans="2:24" ht="14.45" customHeight="1" thickBot="1" x14ac:dyDescent="0.3">
      <c r="B188" s="3"/>
      <c r="C188" s="4"/>
      <c r="D188" s="10"/>
      <c r="E188" s="6" t="str">
        <f t="shared" si="32"/>
        <v/>
      </c>
      <c r="F188" s="7" t="str">
        <f t="shared" si="24"/>
        <v/>
      </c>
      <c r="G188" s="9"/>
      <c r="H188" s="11"/>
      <c r="I188" s="11"/>
      <c r="J188" s="9"/>
      <c r="K188" s="6">
        <f t="shared" si="33"/>
        <v>0</v>
      </c>
      <c r="Q188" s="12" t="str">
        <f t="shared" si="25"/>
        <v/>
      </c>
      <c r="R188" s="12" t="str">
        <f t="shared" si="26"/>
        <v/>
      </c>
      <c r="S188" s="12">
        <f t="shared" si="27"/>
        <v>0</v>
      </c>
      <c r="T188" s="13" t="str">
        <f t="shared" si="28"/>
        <v/>
      </c>
      <c r="U188" s="12" t="str">
        <f t="shared" si="29"/>
        <v/>
      </c>
      <c r="V188" s="14" t="str">
        <f>IFERROR(F188*PE!$F$20,"")</f>
        <v/>
      </c>
      <c r="W188" s="12">
        <f t="shared" si="30"/>
        <v>0</v>
      </c>
      <c r="X188" s="12">
        <f t="shared" si="31"/>
        <v>0</v>
      </c>
    </row>
    <row r="189" spans="2:24" ht="14.45" customHeight="1" thickBot="1" x14ac:dyDescent="0.3">
      <c r="B189" s="3"/>
      <c r="C189" s="4"/>
      <c r="D189" s="10"/>
      <c r="E189" s="6" t="str">
        <f t="shared" si="32"/>
        <v/>
      </c>
      <c r="F189" s="7" t="str">
        <f t="shared" si="24"/>
        <v/>
      </c>
      <c r="G189" s="9"/>
      <c r="H189" s="11"/>
      <c r="I189" s="11"/>
      <c r="J189" s="9"/>
      <c r="K189" s="6">
        <f t="shared" si="33"/>
        <v>0</v>
      </c>
      <c r="Q189" s="12" t="str">
        <f t="shared" si="25"/>
        <v/>
      </c>
      <c r="R189" s="12" t="str">
        <f t="shared" si="26"/>
        <v/>
      </c>
      <c r="S189" s="12">
        <f t="shared" si="27"/>
        <v>0</v>
      </c>
      <c r="T189" s="13" t="str">
        <f t="shared" si="28"/>
        <v/>
      </c>
      <c r="U189" s="12" t="str">
        <f t="shared" si="29"/>
        <v/>
      </c>
      <c r="V189" s="14" t="str">
        <f>IFERROR(F189*PE!$F$20,"")</f>
        <v/>
      </c>
      <c r="W189" s="12">
        <f t="shared" si="30"/>
        <v>0</v>
      </c>
      <c r="X189" s="12">
        <f t="shared" si="31"/>
        <v>0</v>
      </c>
    </row>
    <row r="190" spans="2:24" ht="14.45" customHeight="1" thickBot="1" x14ac:dyDescent="0.3">
      <c r="B190" s="3"/>
      <c r="C190" s="4"/>
      <c r="D190" s="10"/>
      <c r="E190" s="6" t="str">
        <f t="shared" si="32"/>
        <v/>
      </c>
      <c r="F190" s="7" t="str">
        <f t="shared" si="24"/>
        <v/>
      </c>
      <c r="G190" s="9"/>
      <c r="H190" s="11"/>
      <c r="I190" s="11"/>
      <c r="J190" s="9"/>
      <c r="K190" s="6">
        <f t="shared" si="33"/>
        <v>0</v>
      </c>
      <c r="Q190" s="12" t="str">
        <f t="shared" si="25"/>
        <v/>
      </c>
      <c r="R190" s="12" t="str">
        <f t="shared" si="26"/>
        <v/>
      </c>
      <c r="S190" s="12">
        <f t="shared" si="27"/>
        <v>0</v>
      </c>
      <c r="T190" s="13" t="str">
        <f t="shared" si="28"/>
        <v/>
      </c>
      <c r="U190" s="12" t="str">
        <f t="shared" si="29"/>
        <v/>
      </c>
      <c r="V190" s="14" t="str">
        <f>IFERROR(F190*PE!$F$20,"")</f>
        <v/>
      </c>
      <c r="W190" s="12">
        <f t="shared" si="30"/>
        <v>0</v>
      </c>
      <c r="X190" s="12">
        <f t="shared" si="31"/>
        <v>0</v>
      </c>
    </row>
    <row r="191" spans="2:24" ht="14.45" customHeight="1" thickBot="1" x14ac:dyDescent="0.3">
      <c r="B191" s="3"/>
      <c r="C191" s="4"/>
      <c r="D191" s="10"/>
      <c r="E191" s="6" t="str">
        <f t="shared" si="32"/>
        <v/>
      </c>
      <c r="F191" s="7" t="str">
        <f t="shared" si="24"/>
        <v/>
      </c>
      <c r="G191" s="9"/>
      <c r="H191" s="11"/>
      <c r="I191" s="11"/>
      <c r="J191" s="9"/>
      <c r="K191" s="6">
        <f t="shared" si="33"/>
        <v>0</v>
      </c>
      <c r="Q191" s="12" t="str">
        <f t="shared" si="25"/>
        <v/>
      </c>
      <c r="R191" s="12" t="str">
        <f t="shared" si="26"/>
        <v/>
      </c>
      <c r="S191" s="12">
        <f t="shared" si="27"/>
        <v>0</v>
      </c>
      <c r="T191" s="13" t="str">
        <f t="shared" si="28"/>
        <v/>
      </c>
      <c r="U191" s="12" t="str">
        <f t="shared" si="29"/>
        <v/>
      </c>
      <c r="V191" s="14" t="str">
        <f>IFERROR(F191*PE!$F$20,"")</f>
        <v/>
      </c>
      <c r="W191" s="12">
        <f t="shared" si="30"/>
        <v>0</v>
      </c>
      <c r="X191" s="12">
        <f t="shared" si="31"/>
        <v>0</v>
      </c>
    </row>
    <row r="192" spans="2:24" ht="14.45" customHeight="1" thickBot="1" x14ac:dyDescent="0.3">
      <c r="B192" s="3"/>
      <c r="C192" s="4"/>
      <c r="D192" s="10"/>
      <c r="E192" s="6" t="str">
        <f t="shared" si="32"/>
        <v/>
      </c>
      <c r="F192" s="7" t="str">
        <f t="shared" si="24"/>
        <v/>
      </c>
      <c r="G192" s="9"/>
      <c r="H192" s="11"/>
      <c r="I192" s="11"/>
      <c r="J192" s="9"/>
      <c r="K192" s="6">
        <f t="shared" si="33"/>
        <v>0</v>
      </c>
      <c r="Q192" s="12" t="str">
        <f t="shared" si="25"/>
        <v/>
      </c>
      <c r="R192" s="12" t="str">
        <f t="shared" si="26"/>
        <v/>
      </c>
      <c r="S192" s="12">
        <f t="shared" si="27"/>
        <v>0</v>
      </c>
      <c r="T192" s="13" t="str">
        <f t="shared" si="28"/>
        <v/>
      </c>
      <c r="U192" s="12" t="str">
        <f t="shared" si="29"/>
        <v/>
      </c>
      <c r="V192" s="14" t="str">
        <f>IFERROR(F192*PE!$F$20,"")</f>
        <v/>
      </c>
      <c r="W192" s="12">
        <f t="shared" si="30"/>
        <v>0</v>
      </c>
      <c r="X192" s="12">
        <f t="shared" si="31"/>
        <v>0</v>
      </c>
    </row>
    <row r="193" spans="2:24" ht="14.45" customHeight="1" thickBot="1" x14ac:dyDescent="0.3">
      <c r="B193" s="3"/>
      <c r="C193" s="4"/>
      <c r="D193" s="10"/>
      <c r="E193" s="6" t="str">
        <f t="shared" si="32"/>
        <v/>
      </c>
      <c r="F193" s="7" t="str">
        <f t="shared" si="24"/>
        <v/>
      </c>
      <c r="G193" s="9"/>
      <c r="H193" s="11"/>
      <c r="I193" s="11"/>
      <c r="J193" s="9"/>
      <c r="K193" s="6">
        <f t="shared" si="33"/>
        <v>0</v>
      </c>
      <c r="Q193" s="12" t="str">
        <f t="shared" si="25"/>
        <v/>
      </c>
      <c r="R193" s="12" t="str">
        <f t="shared" si="26"/>
        <v/>
      </c>
      <c r="S193" s="12">
        <f t="shared" si="27"/>
        <v>0</v>
      </c>
      <c r="T193" s="13" t="str">
        <f t="shared" si="28"/>
        <v/>
      </c>
      <c r="U193" s="12" t="str">
        <f t="shared" si="29"/>
        <v/>
      </c>
      <c r="V193" s="14" t="str">
        <f>IFERROR(F193*PE!$F$20,"")</f>
        <v/>
      </c>
      <c r="W193" s="12">
        <f t="shared" si="30"/>
        <v>0</v>
      </c>
      <c r="X193" s="12">
        <f t="shared" si="31"/>
        <v>0</v>
      </c>
    </row>
    <row r="194" spans="2:24" ht="14.45" customHeight="1" thickBot="1" x14ac:dyDescent="0.3">
      <c r="B194" s="3"/>
      <c r="C194" s="4"/>
      <c r="D194" s="10"/>
      <c r="E194" s="6" t="str">
        <f t="shared" si="32"/>
        <v/>
      </c>
      <c r="F194" s="7" t="str">
        <f t="shared" si="24"/>
        <v/>
      </c>
      <c r="G194" s="9"/>
      <c r="H194" s="11"/>
      <c r="I194" s="11"/>
      <c r="J194" s="9"/>
      <c r="K194" s="6">
        <f t="shared" si="33"/>
        <v>0</v>
      </c>
      <c r="Q194" s="12" t="str">
        <f t="shared" si="25"/>
        <v/>
      </c>
      <c r="R194" s="12" t="str">
        <f t="shared" si="26"/>
        <v/>
      </c>
      <c r="S194" s="12">
        <f t="shared" si="27"/>
        <v>0</v>
      </c>
      <c r="T194" s="13" t="str">
        <f t="shared" si="28"/>
        <v/>
      </c>
      <c r="U194" s="12" t="str">
        <f t="shared" si="29"/>
        <v/>
      </c>
      <c r="V194" s="14" t="str">
        <f>IFERROR(F194*PE!$F$20,"")</f>
        <v/>
      </c>
      <c r="W194" s="12">
        <f t="shared" si="30"/>
        <v>0</v>
      </c>
      <c r="X194" s="12">
        <f t="shared" si="31"/>
        <v>0</v>
      </c>
    </row>
    <row r="195" spans="2:24" ht="14.45" customHeight="1" thickBot="1" x14ac:dyDescent="0.3">
      <c r="B195" s="3"/>
      <c r="C195" s="4"/>
      <c r="D195" s="10"/>
      <c r="E195" s="6" t="str">
        <f t="shared" si="32"/>
        <v/>
      </c>
      <c r="F195" s="7" t="str">
        <f t="shared" si="24"/>
        <v/>
      </c>
      <c r="G195" s="9"/>
      <c r="H195" s="11"/>
      <c r="I195" s="11"/>
      <c r="J195" s="9"/>
      <c r="K195" s="6">
        <f t="shared" si="33"/>
        <v>0</v>
      </c>
      <c r="Q195" s="12" t="str">
        <f t="shared" si="25"/>
        <v/>
      </c>
      <c r="R195" s="12" t="str">
        <f t="shared" si="26"/>
        <v/>
      </c>
      <c r="S195" s="12">
        <f t="shared" si="27"/>
        <v>0</v>
      </c>
      <c r="T195" s="13" t="str">
        <f t="shared" si="28"/>
        <v/>
      </c>
      <c r="U195" s="12" t="str">
        <f t="shared" si="29"/>
        <v/>
      </c>
      <c r="V195" s="14" t="str">
        <f>IFERROR(F195*PE!$F$20,"")</f>
        <v/>
      </c>
      <c r="W195" s="12">
        <f t="shared" si="30"/>
        <v>0</v>
      </c>
      <c r="X195" s="12">
        <f t="shared" si="31"/>
        <v>0</v>
      </c>
    </row>
    <row r="196" spans="2:24" ht="14.45" customHeight="1" thickBot="1" x14ac:dyDescent="0.3">
      <c r="B196" s="3"/>
      <c r="C196" s="4"/>
      <c r="D196" s="10"/>
      <c r="E196" s="6" t="str">
        <f t="shared" si="32"/>
        <v/>
      </c>
      <c r="F196" s="7" t="str">
        <f t="shared" si="24"/>
        <v/>
      </c>
      <c r="G196" s="9"/>
      <c r="H196" s="11"/>
      <c r="I196" s="11"/>
      <c r="J196" s="9"/>
      <c r="K196" s="6">
        <f t="shared" si="33"/>
        <v>0</v>
      </c>
      <c r="Q196" s="12" t="str">
        <f t="shared" si="25"/>
        <v/>
      </c>
      <c r="R196" s="12" t="str">
        <f t="shared" si="26"/>
        <v/>
      </c>
      <c r="S196" s="12">
        <f t="shared" si="27"/>
        <v>0</v>
      </c>
      <c r="T196" s="13" t="str">
        <f t="shared" si="28"/>
        <v/>
      </c>
      <c r="U196" s="12" t="str">
        <f t="shared" si="29"/>
        <v/>
      </c>
      <c r="V196" s="14" t="str">
        <f>IFERROR(F196*PE!$F$20,"")</f>
        <v/>
      </c>
      <c r="W196" s="12">
        <f t="shared" si="30"/>
        <v>0</v>
      </c>
      <c r="X196" s="12">
        <f t="shared" si="31"/>
        <v>0</v>
      </c>
    </row>
    <row r="197" spans="2:24" ht="14.45" customHeight="1" thickBot="1" x14ac:dyDescent="0.3">
      <c r="B197" s="3"/>
      <c r="C197" s="4"/>
      <c r="D197" s="10"/>
      <c r="E197" s="6" t="str">
        <f t="shared" si="32"/>
        <v/>
      </c>
      <c r="F197" s="7" t="str">
        <f t="shared" si="24"/>
        <v/>
      </c>
      <c r="G197" s="9"/>
      <c r="H197" s="11"/>
      <c r="I197" s="11"/>
      <c r="J197" s="9"/>
      <c r="K197" s="6">
        <f t="shared" si="33"/>
        <v>0</v>
      </c>
      <c r="Q197" s="12" t="str">
        <f t="shared" si="25"/>
        <v/>
      </c>
      <c r="R197" s="12" t="str">
        <f t="shared" si="26"/>
        <v/>
      </c>
      <c r="S197" s="12">
        <f t="shared" si="27"/>
        <v>0</v>
      </c>
      <c r="T197" s="13" t="str">
        <f t="shared" si="28"/>
        <v/>
      </c>
      <c r="U197" s="12" t="str">
        <f t="shared" si="29"/>
        <v/>
      </c>
      <c r="V197" s="14" t="str">
        <f>IFERROR(F197*PE!$F$20,"")</f>
        <v/>
      </c>
      <c r="W197" s="12">
        <f t="shared" si="30"/>
        <v>0</v>
      </c>
      <c r="X197" s="12">
        <f t="shared" si="31"/>
        <v>0</v>
      </c>
    </row>
    <row r="198" spans="2:24" ht="14.45" customHeight="1" thickBot="1" x14ac:dyDescent="0.3">
      <c r="B198" s="3"/>
      <c r="C198" s="4"/>
      <c r="D198" s="10"/>
      <c r="E198" s="6" t="str">
        <f t="shared" si="32"/>
        <v/>
      </c>
      <c r="F198" s="7" t="str">
        <f t="shared" si="24"/>
        <v/>
      </c>
      <c r="G198" s="9"/>
      <c r="H198" s="11"/>
      <c r="I198" s="11"/>
      <c r="J198" s="9"/>
      <c r="K198" s="6">
        <f t="shared" si="33"/>
        <v>0</v>
      </c>
      <c r="Q198" s="12" t="str">
        <f t="shared" si="25"/>
        <v/>
      </c>
      <c r="R198" s="12" t="str">
        <f t="shared" si="26"/>
        <v/>
      </c>
      <c r="S198" s="12">
        <f t="shared" si="27"/>
        <v>0</v>
      </c>
      <c r="T198" s="13" t="str">
        <f t="shared" si="28"/>
        <v/>
      </c>
      <c r="U198" s="12" t="str">
        <f t="shared" si="29"/>
        <v/>
      </c>
      <c r="V198" s="14" t="str">
        <f>IFERROR(F198*PE!$F$20,"")</f>
        <v/>
      </c>
      <c r="W198" s="12">
        <f t="shared" si="30"/>
        <v>0</v>
      </c>
      <c r="X198" s="12">
        <f t="shared" si="31"/>
        <v>0</v>
      </c>
    </row>
    <row r="199" spans="2:24" ht="14.45" customHeight="1" thickBot="1" x14ac:dyDescent="0.3">
      <c r="B199" s="3"/>
      <c r="C199" s="4"/>
      <c r="D199" s="10"/>
      <c r="E199" s="6" t="str">
        <f t="shared" si="32"/>
        <v/>
      </c>
      <c r="F199" s="7" t="str">
        <f t="shared" si="24"/>
        <v/>
      </c>
      <c r="G199" s="9"/>
      <c r="H199" s="11"/>
      <c r="I199" s="11"/>
      <c r="J199" s="9"/>
      <c r="K199" s="6">
        <f t="shared" si="33"/>
        <v>0</v>
      </c>
      <c r="Q199" s="12" t="str">
        <f t="shared" si="25"/>
        <v/>
      </c>
      <c r="R199" s="12" t="str">
        <f t="shared" si="26"/>
        <v/>
      </c>
      <c r="S199" s="12">
        <f t="shared" si="27"/>
        <v>0</v>
      </c>
      <c r="T199" s="13" t="str">
        <f t="shared" si="28"/>
        <v/>
      </c>
      <c r="U199" s="12" t="str">
        <f t="shared" si="29"/>
        <v/>
      </c>
      <c r="V199" s="14" t="str">
        <f>IFERROR(F199*PE!$F$20,"")</f>
        <v/>
      </c>
      <c r="W199" s="12">
        <f t="shared" si="30"/>
        <v>0</v>
      </c>
      <c r="X199" s="12">
        <f t="shared" si="31"/>
        <v>0</v>
      </c>
    </row>
    <row r="200" spans="2:24" ht="14.45" customHeight="1" thickBot="1" x14ac:dyDescent="0.3">
      <c r="B200" s="3"/>
      <c r="C200" s="4"/>
      <c r="D200" s="10"/>
      <c r="E200" s="6" t="str">
        <f t="shared" si="32"/>
        <v/>
      </c>
      <c r="F200" s="7" t="str">
        <f t="shared" si="24"/>
        <v/>
      </c>
      <c r="G200" s="9"/>
      <c r="H200" s="11"/>
      <c r="I200" s="11"/>
      <c r="J200" s="9"/>
      <c r="K200" s="6">
        <f t="shared" si="33"/>
        <v>0</v>
      </c>
      <c r="Q200" s="12" t="str">
        <f t="shared" si="25"/>
        <v/>
      </c>
      <c r="R200" s="12" t="str">
        <f t="shared" si="26"/>
        <v/>
      </c>
      <c r="S200" s="12">
        <f t="shared" si="27"/>
        <v>0</v>
      </c>
      <c r="T200" s="13" t="str">
        <f t="shared" si="28"/>
        <v/>
      </c>
      <c r="U200" s="12" t="str">
        <f t="shared" si="29"/>
        <v/>
      </c>
      <c r="V200" s="14" t="str">
        <f>IFERROR(F200*PE!$F$20,"")</f>
        <v/>
      </c>
      <c r="W200" s="12">
        <f t="shared" si="30"/>
        <v>0</v>
      </c>
      <c r="X200" s="12">
        <f t="shared" si="31"/>
        <v>0</v>
      </c>
    </row>
    <row r="201" spans="2:24" ht="14.45" customHeight="1" thickBot="1" x14ac:dyDescent="0.3">
      <c r="B201" s="3"/>
      <c r="C201" s="4"/>
      <c r="D201" s="10"/>
      <c r="E201" s="6" t="str">
        <f t="shared" si="32"/>
        <v/>
      </c>
      <c r="F201" s="7" t="str">
        <f t="shared" si="24"/>
        <v/>
      </c>
      <c r="G201" s="9"/>
      <c r="H201" s="11"/>
      <c r="I201" s="11"/>
      <c r="J201" s="9"/>
      <c r="K201" s="6">
        <f t="shared" si="33"/>
        <v>0</v>
      </c>
      <c r="Q201" s="12" t="str">
        <f t="shared" si="25"/>
        <v/>
      </c>
      <c r="R201" s="12" t="str">
        <f t="shared" si="26"/>
        <v/>
      </c>
      <c r="S201" s="12">
        <f t="shared" si="27"/>
        <v>0</v>
      </c>
      <c r="T201" s="13" t="str">
        <f t="shared" si="28"/>
        <v/>
      </c>
      <c r="U201" s="12" t="str">
        <f t="shared" si="29"/>
        <v/>
      </c>
      <c r="V201" s="14" t="str">
        <f>IFERROR(F201*PE!$F$20,"")</f>
        <v/>
      </c>
      <c r="W201" s="12">
        <f t="shared" si="30"/>
        <v>0</v>
      </c>
      <c r="X201" s="12">
        <f t="shared" si="31"/>
        <v>0</v>
      </c>
    </row>
    <row r="202" spans="2:24" ht="14.45" customHeight="1" thickBot="1" x14ac:dyDescent="0.3">
      <c r="B202" s="3"/>
      <c r="C202" s="4"/>
      <c r="D202" s="10"/>
      <c r="E202" s="6" t="str">
        <f t="shared" si="32"/>
        <v/>
      </c>
      <c r="F202" s="7" t="str">
        <f t="shared" si="24"/>
        <v/>
      </c>
      <c r="G202" s="9"/>
      <c r="H202" s="11"/>
      <c r="I202" s="11"/>
      <c r="J202" s="9"/>
      <c r="K202" s="6">
        <f t="shared" si="33"/>
        <v>0</v>
      </c>
      <c r="Q202" s="12" t="str">
        <f t="shared" si="25"/>
        <v/>
      </c>
      <c r="R202" s="12" t="str">
        <f t="shared" si="26"/>
        <v/>
      </c>
      <c r="S202" s="12">
        <f t="shared" si="27"/>
        <v>0</v>
      </c>
      <c r="T202" s="13" t="str">
        <f t="shared" si="28"/>
        <v/>
      </c>
      <c r="U202" s="12" t="str">
        <f t="shared" si="29"/>
        <v/>
      </c>
      <c r="V202" s="14" t="str">
        <f>IFERROR(F202*PE!$F$20,"")</f>
        <v/>
      </c>
      <c r="W202" s="12">
        <f t="shared" si="30"/>
        <v>0</v>
      </c>
      <c r="X202" s="12">
        <f t="shared" si="31"/>
        <v>0</v>
      </c>
    </row>
    <row r="203" spans="2:24" ht="14.45" customHeight="1" thickBot="1" x14ac:dyDescent="0.3">
      <c r="B203" s="3"/>
      <c r="C203" s="4"/>
      <c r="D203" s="10"/>
      <c r="E203" s="6" t="str">
        <f t="shared" si="32"/>
        <v/>
      </c>
      <c r="F203" s="7" t="str">
        <f t="shared" si="24"/>
        <v/>
      </c>
      <c r="G203" s="9"/>
      <c r="H203" s="11"/>
      <c r="I203" s="11"/>
      <c r="J203" s="9"/>
      <c r="K203" s="6">
        <f t="shared" si="33"/>
        <v>0</v>
      </c>
      <c r="Q203" s="12" t="str">
        <f t="shared" si="25"/>
        <v/>
      </c>
      <c r="R203" s="12" t="str">
        <f t="shared" si="26"/>
        <v/>
      </c>
      <c r="S203" s="12">
        <f t="shared" si="27"/>
        <v>0</v>
      </c>
      <c r="T203" s="13" t="str">
        <f t="shared" si="28"/>
        <v/>
      </c>
      <c r="U203" s="12" t="str">
        <f t="shared" si="29"/>
        <v/>
      </c>
      <c r="V203" s="14" t="str">
        <f>IFERROR(F203*PE!$F$20,"")</f>
        <v/>
      </c>
      <c r="W203" s="12">
        <f t="shared" si="30"/>
        <v>0</v>
      </c>
      <c r="X203" s="12">
        <f t="shared" si="31"/>
        <v>0</v>
      </c>
    </row>
    <row r="204" spans="2:24" ht="14.45" customHeight="1" thickBot="1" x14ac:dyDescent="0.3">
      <c r="B204" s="3"/>
      <c r="C204" s="4"/>
      <c r="D204" s="10"/>
      <c r="E204" s="6" t="str">
        <f t="shared" si="32"/>
        <v/>
      </c>
      <c r="F204" s="7" t="str">
        <f t="shared" si="24"/>
        <v/>
      </c>
      <c r="G204" s="9"/>
      <c r="H204" s="11"/>
      <c r="I204" s="11"/>
      <c r="J204" s="9"/>
      <c r="K204" s="6">
        <f t="shared" si="33"/>
        <v>0</v>
      </c>
      <c r="Q204" s="12" t="str">
        <f t="shared" si="25"/>
        <v/>
      </c>
      <c r="R204" s="12" t="str">
        <f t="shared" si="26"/>
        <v/>
      </c>
      <c r="S204" s="12">
        <f t="shared" si="27"/>
        <v>0</v>
      </c>
      <c r="T204" s="13" t="str">
        <f t="shared" si="28"/>
        <v/>
      </c>
      <c r="U204" s="12" t="str">
        <f t="shared" si="29"/>
        <v/>
      </c>
      <c r="V204" s="14" t="str">
        <f>IFERROR(F204*PE!$F$20,"")</f>
        <v/>
      </c>
      <c r="W204" s="12">
        <f t="shared" si="30"/>
        <v>0</v>
      </c>
      <c r="X204" s="12">
        <f t="shared" si="31"/>
        <v>0</v>
      </c>
    </row>
    <row r="205" spans="2:24" ht="14.45" customHeight="1" thickBot="1" x14ac:dyDescent="0.3">
      <c r="B205" s="3"/>
      <c r="C205" s="4"/>
      <c r="D205" s="10"/>
      <c r="E205" s="6" t="str">
        <f t="shared" si="32"/>
        <v/>
      </c>
      <c r="F205" s="7" t="str">
        <f t="shared" ref="F205:F268" si="34">IFERROR(E205/SUM($E$12:$E$511),"")</f>
        <v/>
      </c>
      <c r="G205" s="9"/>
      <c r="H205" s="11"/>
      <c r="I205" s="11"/>
      <c r="J205" s="9"/>
      <c r="K205" s="6">
        <f t="shared" si="33"/>
        <v>0</v>
      </c>
      <c r="Q205" s="12" t="str">
        <f t="shared" ref="Q205:Q268" si="35">IFERROR(H205*E205,"")</f>
        <v/>
      </c>
      <c r="R205" s="12" t="str">
        <f t="shared" ref="R205:R268" si="36">IFERROR(I205*E205,"")</f>
        <v/>
      </c>
      <c r="S205" s="12">
        <f t="shared" ref="S205:S268" si="37">IFERROR(C205-K205,"")</f>
        <v>0</v>
      </c>
      <c r="T205" s="13" t="str">
        <f t="shared" ref="T205:T268" si="38">IFERROR(S205/C205,"")</f>
        <v/>
      </c>
      <c r="U205" s="12" t="str">
        <f t="shared" ref="U205:U268" si="39">IFERROR(V205*C205,"")</f>
        <v/>
      </c>
      <c r="V205" s="14" t="str">
        <f>IFERROR(F205*PE!$F$20,"")</f>
        <v/>
      </c>
      <c r="W205" s="12">
        <f t="shared" ref="W205:W268" si="40">IFERROR(J205*D205,"")</f>
        <v>0</v>
      </c>
      <c r="X205" s="12">
        <f t="shared" ref="X205:X268" si="41">IFERROR(G205*D205,"")</f>
        <v>0</v>
      </c>
    </row>
    <row r="206" spans="2:24" ht="14.45" customHeight="1" thickBot="1" x14ac:dyDescent="0.3">
      <c r="B206" s="3"/>
      <c r="C206" s="4"/>
      <c r="D206" s="10"/>
      <c r="E206" s="6" t="str">
        <f t="shared" si="32"/>
        <v/>
      </c>
      <c r="F206" s="7" t="str">
        <f t="shared" si="34"/>
        <v/>
      </c>
      <c r="G206" s="9"/>
      <c r="H206" s="11"/>
      <c r="I206" s="11"/>
      <c r="J206" s="9"/>
      <c r="K206" s="6">
        <f t="shared" si="33"/>
        <v>0</v>
      </c>
      <c r="Q206" s="12" t="str">
        <f t="shared" si="35"/>
        <v/>
      </c>
      <c r="R206" s="12" t="str">
        <f t="shared" si="36"/>
        <v/>
      </c>
      <c r="S206" s="12">
        <f t="shared" si="37"/>
        <v>0</v>
      </c>
      <c r="T206" s="13" t="str">
        <f t="shared" si="38"/>
        <v/>
      </c>
      <c r="U206" s="12" t="str">
        <f t="shared" si="39"/>
        <v/>
      </c>
      <c r="V206" s="14" t="str">
        <f>IFERROR(F206*PE!$F$20,"")</f>
        <v/>
      </c>
      <c r="W206" s="12">
        <f t="shared" si="40"/>
        <v>0</v>
      </c>
      <c r="X206" s="12">
        <f t="shared" si="41"/>
        <v>0</v>
      </c>
    </row>
    <row r="207" spans="2:24" ht="14.45" customHeight="1" thickBot="1" x14ac:dyDescent="0.3">
      <c r="B207" s="3"/>
      <c r="C207" s="4"/>
      <c r="D207" s="10"/>
      <c r="E207" s="6" t="str">
        <f t="shared" si="32"/>
        <v/>
      </c>
      <c r="F207" s="7" t="str">
        <f t="shared" si="34"/>
        <v/>
      </c>
      <c r="G207" s="9"/>
      <c r="H207" s="11"/>
      <c r="I207" s="11"/>
      <c r="J207" s="9"/>
      <c r="K207" s="6">
        <f t="shared" si="33"/>
        <v>0</v>
      </c>
      <c r="Q207" s="12" t="str">
        <f t="shared" si="35"/>
        <v/>
      </c>
      <c r="R207" s="12" t="str">
        <f t="shared" si="36"/>
        <v/>
      </c>
      <c r="S207" s="12">
        <f t="shared" si="37"/>
        <v>0</v>
      </c>
      <c r="T207" s="13" t="str">
        <f t="shared" si="38"/>
        <v/>
      </c>
      <c r="U207" s="12" t="str">
        <f t="shared" si="39"/>
        <v/>
      </c>
      <c r="V207" s="14" t="str">
        <f>IFERROR(F207*PE!$F$20,"")</f>
        <v/>
      </c>
      <c r="W207" s="12">
        <f t="shared" si="40"/>
        <v>0</v>
      </c>
      <c r="X207" s="12">
        <f t="shared" si="41"/>
        <v>0</v>
      </c>
    </row>
    <row r="208" spans="2:24" ht="14.45" customHeight="1" thickBot="1" x14ac:dyDescent="0.3">
      <c r="B208" s="3"/>
      <c r="C208" s="4"/>
      <c r="D208" s="10"/>
      <c r="E208" s="6" t="str">
        <f t="shared" si="32"/>
        <v/>
      </c>
      <c r="F208" s="7" t="str">
        <f t="shared" si="34"/>
        <v/>
      </c>
      <c r="G208" s="9"/>
      <c r="H208" s="11"/>
      <c r="I208" s="11"/>
      <c r="J208" s="9"/>
      <c r="K208" s="6">
        <f t="shared" si="33"/>
        <v>0</v>
      </c>
      <c r="Q208" s="12" t="str">
        <f t="shared" si="35"/>
        <v/>
      </c>
      <c r="R208" s="12" t="str">
        <f t="shared" si="36"/>
        <v/>
      </c>
      <c r="S208" s="12">
        <f t="shared" si="37"/>
        <v>0</v>
      </c>
      <c r="T208" s="13" t="str">
        <f t="shared" si="38"/>
        <v/>
      </c>
      <c r="U208" s="12" t="str">
        <f t="shared" si="39"/>
        <v/>
      </c>
      <c r="V208" s="14" t="str">
        <f>IFERROR(F208*PE!$F$20,"")</f>
        <v/>
      </c>
      <c r="W208" s="12">
        <f t="shared" si="40"/>
        <v>0</v>
      </c>
      <c r="X208" s="12">
        <f t="shared" si="41"/>
        <v>0</v>
      </c>
    </row>
    <row r="209" spans="2:24" ht="14.45" customHeight="1" thickBot="1" x14ac:dyDescent="0.3">
      <c r="B209" s="3"/>
      <c r="C209" s="4"/>
      <c r="D209" s="10"/>
      <c r="E209" s="6" t="str">
        <f t="shared" si="32"/>
        <v/>
      </c>
      <c r="F209" s="7" t="str">
        <f t="shared" si="34"/>
        <v/>
      </c>
      <c r="G209" s="9"/>
      <c r="H209" s="11"/>
      <c r="I209" s="11"/>
      <c r="J209" s="9"/>
      <c r="K209" s="6">
        <f t="shared" si="33"/>
        <v>0</v>
      </c>
      <c r="Q209" s="12" t="str">
        <f t="shared" si="35"/>
        <v/>
      </c>
      <c r="R209" s="12" t="str">
        <f t="shared" si="36"/>
        <v/>
      </c>
      <c r="S209" s="12">
        <f t="shared" si="37"/>
        <v>0</v>
      </c>
      <c r="T209" s="13" t="str">
        <f t="shared" si="38"/>
        <v/>
      </c>
      <c r="U209" s="12" t="str">
        <f t="shared" si="39"/>
        <v/>
      </c>
      <c r="V209" s="14" t="str">
        <f>IFERROR(F209*PE!$F$20,"")</f>
        <v/>
      </c>
      <c r="W209" s="12">
        <f t="shared" si="40"/>
        <v>0</v>
      </c>
      <c r="X209" s="12">
        <f t="shared" si="41"/>
        <v>0</v>
      </c>
    </row>
    <row r="210" spans="2:24" ht="14.45" customHeight="1" thickBot="1" x14ac:dyDescent="0.3">
      <c r="B210" s="3"/>
      <c r="C210" s="4"/>
      <c r="D210" s="10"/>
      <c r="E210" s="6" t="str">
        <f t="shared" si="32"/>
        <v/>
      </c>
      <c r="F210" s="7" t="str">
        <f t="shared" si="34"/>
        <v/>
      </c>
      <c r="G210" s="9"/>
      <c r="H210" s="11"/>
      <c r="I210" s="11"/>
      <c r="J210" s="9"/>
      <c r="K210" s="6">
        <f t="shared" si="33"/>
        <v>0</v>
      </c>
      <c r="Q210" s="12" t="str">
        <f t="shared" si="35"/>
        <v/>
      </c>
      <c r="R210" s="12" t="str">
        <f t="shared" si="36"/>
        <v/>
      </c>
      <c r="S210" s="12">
        <f t="shared" si="37"/>
        <v>0</v>
      </c>
      <c r="T210" s="13" t="str">
        <f t="shared" si="38"/>
        <v/>
      </c>
      <c r="U210" s="12" t="str">
        <f t="shared" si="39"/>
        <v/>
      </c>
      <c r="V210" s="14" t="str">
        <f>IFERROR(F210*PE!$F$20,"")</f>
        <v/>
      </c>
      <c r="W210" s="12">
        <f t="shared" si="40"/>
        <v>0</v>
      </c>
      <c r="X210" s="12">
        <f t="shared" si="41"/>
        <v>0</v>
      </c>
    </row>
    <row r="211" spans="2:24" ht="14.45" customHeight="1" thickBot="1" x14ac:dyDescent="0.3">
      <c r="B211" s="3"/>
      <c r="C211" s="4"/>
      <c r="D211" s="10"/>
      <c r="E211" s="6" t="str">
        <f t="shared" si="32"/>
        <v/>
      </c>
      <c r="F211" s="7" t="str">
        <f t="shared" si="34"/>
        <v/>
      </c>
      <c r="G211" s="9"/>
      <c r="H211" s="11"/>
      <c r="I211" s="11"/>
      <c r="J211" s="9"/>
      <c r="K211" s="6">
        <f t="shared" si="33"/>
        <v>0</v>
      </c>
      <c r="Q211" s="12" t="str">
        <f t="shared" si="35"/>
        <v/>
      </c>
      <c r="R211" s="12" t="str">
        <f t="shared" si="36"/>
        <v/>
      </c>
      <c r="S211" s="12">
        <f t="shared" si="37"/>
        <v>0</v>
      </c>
      <c r="T211" s="13" t="str">
        <f t="shared" si="38"/>
        <v/>
      </c>
      <c r="U211" s="12" t="str">
        <f t="shared" si="39"/>
        <v/>
      </c>
      <c r="V211" s="14" t="str">
        <f>IFERROR(F211*PE!$F$20,"")</f>
        <v/>
      </c>
      <c r="W211" s="12">
        <f t="shared" si="40"/>
        <v>0</v>
      </c>
      <c r="X211" s="12">
        <f t="shared" si="41"/>
        <v>0</v>
      </c>
    </row>
    <row r="212" spans="2:24" ht="14.45" customHeight="1" thickBot="1" x14ac:dyDescent="0.3">
      <c r="B212" s="3"/>
      <c r="C212" s="4"/>
      <c r="D212" s="10"/>
      <c r="E212" s="6" t="str">
        <f t="shared" si="32"/>
        <v/>
      </c>
      <c r="F212" s="7" t="str">
        <f t="shared" si="34"/>
        <v/>
      </c>
      <c r="G212" s="9"/>
      <c r="H212" s="11"/>
      <c r="I212" s="11"/>
      <c r="J212" s="9"/>
      <c r="K212" s="6">
        <f t="shared" si="33"/>
        <v>0</v>
      </c>
      <c r="Q212" s="12" t="str">
        <f t="shared" si="35"/>
        <v/>
      </c>
      <c r="R212" s="12" t="str">
        <f t="shared" si="36"/>
        <v/>
      </c>
      <c r="S212" s="12">
        <f t="shared" si="37"/>
        <v>0</v>
      </c>
      <c r="T212" s="13" t="str">
        <f t="shared" si="38"/>
        <v/>
      </c>
      <c r="U212" s="12" t="str">
        <f t="shared" si="39"/>
        <v/>
      </c>
      <c r="V212" s="14" t="str">
        <f>IFERROR(F212*PE!$F$20,"")</f>
        <v/>
      </c>
      <c r="W212" s="12">
        <f t="shared" si="40"/>
        <v>0</v>
      </c>
      <c r="X212" s="12">
        <f t="shared" si="41"/>
        <v>0</v>
      </c>
    </row>
    <row r="213" spans="2:24" ht="14.45" customHeight="1" thickBot="1" x14ac:dyDescent="0.3">
      <c r="B213" s="3"/>
      <c r="C213" s="4"/>
      <c r="D213" s="10"/>
      <c r="E213" s="6" t="str">
        <f t="shared" si="32"/>
        <v/>
      </c>
      <c r="F213" s="7" t="str">
        <f t="shared" si="34"/>
        <v/>
      </c>
      <c r="G213" s="9"/>
      <c r="H213" s="11"/>
      <c r="I213" s="11"/>
      <c r="J213" s="9"/>
      <c r="K213" s="6">
        <f t="shared" si="33"/>
        <v>0</v>
      </c>
      <c r="Q213" s="12" t="str">
        <f t="shared" si="35"/>
        <v/>
      </c>
      <c r="R213" s="12" t="str">
        <f t="shared" si="36"/>
        <v/>
      </c>
      <c r="S213" s="12">
        <f t="shared" si="37"/>
        <v>0</v>
      </c>
      <c r="T213" s="13" t="str">
        <f t="shared" si="38"/>
        <v/>
      </c>
      <c r="U213" s="12" t="str">
        <f t="shared" si="39"/>
        <v/>
      </c>
      <c r="V213" s="14" t="str">
        <f>IFERROR(F213*PE!$F$20,"")</f>
        <v/>
      </c>
      <c r="W213" s="12">
        <f t="shared" si="40"/>
        <v>0</v>
      </c>
      <c r="X213" s="12">
        <f t="shared" si="41"/>
        <v>0</v>
      </c>
    </row>
    <row r="214" spans="2:24" ht="14.45" customHeight="1" thickBot="1" x14ac:dyDescent="0.3">
      <c r="B214" s="3"/>
      <c r="C214" s="4"/>
      <c r="D214" s="10"/>
      <c r="E214" s="6" t="str">
        <f t="shared" si="32"/>
        <v/>
      </c>
      <c r="F214" s="7" t="str">
        <f t="shared" si="34"/>
        <v/>
      </c>
      <c r="G214" s="9"/>
      <c r="H214" s="11"/>
      <c r="I214" s="11"/>
      <c r="J214" s="9"/>
      <c r="K214" s="6">
        <f t="shared" si="33"/>
        <v>0</v>
      </c>
      <c r="Q214" s="12" t="str">
        <f t="shared" si="35"/>
        <v/>
      </c>
      <c r="R214" s="12" t="str">
        <f t="shared" si="36"/>
        <v/>
      </c>
      <c r="S214" s="12">
        <f t="shared" si="37"/>
        <v>0</v>
      </c>
      <c r="T214" s="13" t="str">
        <f t="shared" si="38"/>
        <v/>
      </c>
      <c r="U214" s="12" t="str">
        <f t="shared" si="39"/>
        <v/>
      </c>
      <c r="V214" s="14" t="str">
        <f>IFERROR(F214*PE!$F$20,"")</f>
        <v/>
      </c>
      <c r="W214" s="12">
        <f t="shared" si="40"/>
        <v>0</v>
      </c>
      <c r="X214" s="12">
        <f t="shared" si="41"/>
        <v>0</v>
      </c>
    </row>
    <row r="215" spans="2:24" ht="14.45" customHeight="1" thickBot="1" x14ac:dyDescent="0.3">
      <c r="B215" s="3"/>
      <c r="C215" s="4"/>
      <c r="D215" s="10"/>
      <c r="E215" s="6" t="str">
        <f t="shared" si="32"/>
        <v/>
      </c>
      <c r="F215" s="7" t="str">
        <f t="shared" si="34"/>
        <v/>
      </c>
      <c r="G215" s="9"/>
      <c r="H215" s="11"/>
      <c r="I215" s="11"/>
      <c r="J215" s="9"/>
      <c r="K215" s="6">
        <f t="shared" si="33"/>
        <v>0</v>
      </c>
      <c r="Q215" s="12" t="str">
        <f t="shared" si="35"/>
        <v/>
      </c>
      <c r="R215" s="12" t="str">
        <f t="shared" si="36"/>
        <v/>
      </c>
      <c r="S215" s="12">
        <f t="shared" si="37"/>
        <v>0</v>
      </c>
      <c r="T215" s="13" t="str">
        <f t="shared" si="38"/>
        <v/>
      </c>
      <c r="U215" s="12" t="str">
        <f t="shared" si="39"/>
        <v/>
      </c>
      <c r="V215" s="14" t="str">
        <f>IFERROR(F215*PE!$F$20,"")</f>
        <v/>
      </c>
      <c r="W215" s="12">
        <f t="shared" si="40"/>
        <v>0</v>
      </c>
      <c r="X215" s="12">
        <f t="shared" si="41"/>
        <v>0</v>
      </c>
    </row>
    <row r="216" spans="2:24" ht="14.45" customHeight="1" thickBot="1" x14ac:dyDescent="0.3">
      <c r="B216" s="3"/>
      <c r="C216" s="4"/>
      <c r="D216" s="10"/>
      <c r="E216" s="6" t="str">
        <f t="shared" si="32"/>
        <v/>
      </c>
      <c r="F216" s="7" t="str">
        <f t="shared" si="34"/>
        <v/>
      </c>
      <c r="G216" s="9"/>
      <c r="H216" s="11"/>
      <c r="I216" s="11"/>
      <c r="J216" s="9"/>
      <c r="K216" s="6">
        <f t="shared" si="33"/>
        <v>0</v>
      </c>
      <c r="Q216" s="12" t="str">
        <f t="shared" si="35"/>
        <v/>
      </c>
      <c r="R216" s="12" t="str">
        <f t="shared" si="36"/>
        <v/>
      </c>
      <c r="S216" s="12">
        <f t="shared" si="37"/>
        <v>0</v>
      </c>
      <c r="T216" s="13" t="str">
        <f t="shared" si="38"/>
        <v/>
      </c>
      <c r="U216" s="12" t="str">
        <f t="shared" si="39"/>
        <v/>
      </c>
      <c r="V216" s="14" t="str">
        <f>IFERROR(F216*PE!$F$20,"")</f>
        <v/>
      </c>
      <c r="W216" s="12">
        <f t="shared" si="40"/>
        <v>0</v>
      </c>
      <c r="X216" s="12">
        <f t="shared" si="41"/>
        <v>0</v>
      </c>
    </row>
    <row r="217" spans="2:24" ht="14.45" customHeight="1" thickBot="1" x14ac:dyDescent="0.3">
      <c r="B217" s="3"/>
      <c r="C217" s="4"/>
      <c r="D217" s="10"/>
      <c r="E217" s="6" t="str">
        <f t="shared" si="32"/>
        <v/>
      </c>
      <c r="F217" s="7" t="str">
        <f t="shared" si="34"/>
        <v/>
      </c>
      <c r="G217" s="9"/>
      <c r="H217" s="11"/>
      <c r="I217" s="11"/>
      <c r="J217" s="9"/>
      <c r="K217" s="6">
        <f t="shared" si="33"/>
        <v>0</v>
      </c>
      <c r="Q217" s="12" t="str">
        <f t="shared" si="35"/>
        <v/>
      </c>
      <c r="R217" s="12" t="str">
        <f t="shared" si="36"/>
        <v/>
      </c>
      <c r="S217" s="12">
        <f t="shared" si="37"/>
        <v>0</v>
      </c>
      <c r="T217" s="13" t="str">
        <f t="shared" si="38"/>
        <v/>
      </c>
      <c r="U217" s="12" t="str">
        <f t="shared" si="39"/>
        <v/>
      </c>
      <c r="V217" s="14" t="str">
        <f>IFERROR(F217*PE!$F$20,"")</f>
        <v/>
      </c>
      <c r="W217" s="12">
        <f t="shared" si="40"/>
        <v>0</v>
      </c>
      <c r="X217" s="12">
        <f t="shared" si="41"/>
        <v>0</v>
      </c>
    </row>
    <row r="218" spans="2:24" ht="14.45" customHeight="1" thickBot="1" x14ac:dyDescent="0.3">
      <c r="B218" s="3"/>
      <c r="C218" s="4"/>
      <c r="D218" s="10"/>
      <c r="E218" s="6" t="str">
        <f t="shared" si="32"/>
        <v/>
      </c>
      <c r="F218" s="7" t="str">
        <f t="shared" si="34"/>
        <v/>
      </c>
      <c r="G218" s="9"/>
      <c r="H218" s="11"/>
      <c r="I218" s="11"/>
      <c r="J218" s="9"/>
      <c r="K218" s="6">
        <f t="shared" si="33"/>
        <v>0</v>
      </c>
      <c r="Q218" s="12" t="str">
        <f t="shared" si="35"/>
        <v/>
      </c>
      <c r="R218" s="12" t="str">
        <f t="shared" si="36"/>
        <v/>
      </c>
      <c r="S218" s="12">
        <f t="shared" si="37"/>
        <v>0</v>
      </c>
      <c r="T218" s="13" t="str">
        <f t="shared" si="38"/>
        <v/>
      </c>
      <c r="U218" s="12" t="str">
        <f t="shared" si="39"/>
        <v/>
      </c>
      <c r="V218" s="14" t="str">
        <f>IFERROR(F218*PE!$F$20,"")</f>
        <v/>
      </c>
      <c r="W218" s="12">
        <f t="shared" si="40"/>
        <v>0</v>
      </c>
      <c r="X218" s="12">
        <f t="shared" si="41"/>
        <v>0</v>
      </c>
    </row>
    <row r="219" spans="2:24" ht="14.45" customHeight="1" thickBot="1" x14ac:dyDescent="0.3">
      <c r="B219" s="3"/>
      <c r="C219" s="4"/>
      <c r="D219" s="10"/>
      <c r="E219" s="6" t="str">
        <f t="shared" si="32"/>
        <v/>
      </c>
      <c r="F219" s="7" t="str">
        <f t="shared" si="34"/>
        <v/>
      </c>
      <c r="G219" s="9"/>
      <c r="H219" s="11"/>
      <c r="I219" s="11"/>
      <c r="J219" s="9"/>
      <c r="K219" s="6">
        <f t="shared" si="33"/>
        <v>0</v>
      </c>
      <c r="Q219" s="12" t="str">
        <f t="shared" si="35"/>
        <v/>
      </c>
      <c r="R219" s="12" t="str">
        <f t="shared" si="36"/>
        <v/>
      </c>
      <c r="S219" s="12">
        <f t="shared" si="37"/>
        <v>0</v>
      </c>
      <c r="T219" s="13" t="str">
        <f t="shared" si="38"/>
        <v/>
      </c>
      <c r="U219" s="12" t="str">
        <f t="shared" si="39"/>
        <v/>
      </c>
      <c r="V219" s="14" t="str">
        <f>IFERROR(F219*PE!$F$20,"")</f>
        <v/>
      </c>
      <c r="W219" s="12">
        <f t="shared" si="40"/>
        <v>0</v>
      </c>
      <c r="X219" s="12">
        <f t="shared" si="41"/>
        <v>0</v>
      </c>
    </row>
    <row r="220" spans="2:24" ht="14.45" customHeight="1" thickBot="1" x14ac:dyDescent="0.3">
      <c r="B220" s="3"/>
      <c r="C220" s="4"/>
      <c r="D220" s="10"/>
      <c r="E220" s="6" t="str">
        <f t="shared" si="32"/>
        <v/>
      </c>
      <c r="F220" s="7" t="str">
        <f t="shared" si="34"/>
        <v/>
      </c>
      <c r="G220" s="9"/>
      <c r="H220" s="11"/>
      <c r="I220" s="11"/>
      <c r="J220" s="9"/>
      <c r="K220" s="6">
        <f t="shared" si="33"/>
        <v>0</v>
      </c>
      <c r="Q220" s="12" t="str">
        <f t="shared" si="35"/>
        <v/>
      </c>
      <c r="R220" s="12" t="str">
        <f t="shared" si="36"/>
        <v/>
      </c>
      <c r="S220" s="12">
        <f t="shared" si="37"/>
        <v>0</v>
      </c>
      <c r="T220" s="13" t="str">
        <f t="shared" si="38"/>
        <v/>
      </c>
      <c r="U220" s="12" t="str">
        <f t="shared" si="39"/>
        <v/>
      </c>
      <c r="V220" s="14" t="str">
        <f>IFERROR(F220*PE!$F$20,"")</f>
        <v/>
      </c>
      <c r="W220" s="12">
        <f t="shared" si="40"/>
        <v>0</v>
      </c>
      <c r="X220" s="12">
        <f t="shared" si="41"/>
        <v>0</v>
      </c>
    </row>
    <row r="221" spans="2:24" ht="14.45" customHeight="1" thickBot="1" x14ac:dyDescent="0.3">
      <c r="B221" s="3"/>
      <c r="C221" s="4"/>
      <c r="D221" s="10"/>
      <c r="E221" s="6" t="str">
        <f t="shared" si="32"/>
        <v/>
      </c>
      <c r="F221" s="7" t="str">
        <f t="shared" si="34"/>
        <v/>
      </c>
      <c r="G221" s="9"/>
      <c r="H221" s="11"/>
      <c r="I221" s="11"/>
      <c r="J221" s="9"/>
      <c r="K221" s="6">
        <f t="shared" si="33"/>
        <v>0</v>
      </c>
      <c r="Q221" s="12" t="str">
        <f t="shared" si="35"/>
        <v/>
      </c>
      <c r="R221" s="12" t="str">
        <f t="shared" si="36"/>
        <v/>
      </c>
      <c r="S221" s="12">
        <f t="shared" si="37"/>
        <v>0</v>
      </c>
      <c r="T221" s="13" t="str">
        <f t="shared" si="38"/>
        <v/>
      </c>
      <c r="U221" s="12" t="str">
        <f t="shared" si="39"/>
        <v/>
      </c>
      <c r="V221" s="14" t="str">
        <f>IFERROR(F221*PE!$F$20,"")</f>
        <v/>
      </c>
      <c r="W221" s="12">
        <f t="shared" si="40"/>
        <v>0</v>
      </c>
      <c r="X221" s="12">
        <f t="shared" si="41"/>
        <v>0</v>
      </c>
    </row>
    <row r="222" spans="2:24" ht="14.45" customHeight="1" thickBot="1" x14ac:dyDescent="0.3">
      <c r="B222" s="3"/>
      <c r="C222" s="4"/>
      <c r="D222" s="10"/>
      <c r="E222" s="6" t="str">
        <f t="shared" si="32"/>
        <v/>
      </c>
      <c r="F222" s="7" t="str">
        <f t="shared" si="34"/>
        <v/>
      </c>
      <c r="G222" s="9"/>
      <c r="H222" s="11"/>
      <c r="I222" s="11"/>
      <c r="J222" s="9"/>
      <c r="K222" s="6">
        <f t="shared" si="33"/>
        <v>0</v>
      </c>
      <c r="Q222" s="12" t="str">
        <f t="shared" si="35"/>
        <v/>
      </c>
      <c r="R222" s="12" t="str">
        <f t="shared" si="36"/>
        <v/>
      </c>
      <c r="S222" s="12">
        <f t="shared" si="37"/>
        <v>0</v>
      </c>
      <c r="T222" s="13" t="str">
        <f t="shared" si="38"/>
        <v/>
      </c>
      <c r="U222" s="12" t="str">
        <f t="shared" si="39"/>
        <v/>
      </c>
      <c r="V222" s="14" t="str">
        <f>IFERROR(F222*PE!$F$20,"")</f>
        <v/>
      </c>
      <c r="W222" s="12">
        <f t="shared" si="40"/>
        <v>0</v>
      </c>
      <c r="X222" s="12">
        <f t="shared" si="41"/>
        <v>0</v>
      </c>
    </row>
    <row r="223" spans="2:24" ht="14.45" customHeight="1" thickBot="1" x14ac:dyDescent="0.3">
      <c r="B223" s="3"/>
      <c r="C223" s="4"/>
      <c r="D223" s="10"/>
      <c r="E223" s="6" t="str">
        <f t="shared" ref="E223:E286" si="42">IFERROR(IF(B223="","",C223*D223),"")</f>
        <v/>
      </c>
      <c r="F223" s="7" t="str">
        <f t="shared" si="34"/>
        <v/>
      </c>
      <c r="G223" s="9"/>
      <c r="H223" s="11"/>
      <c r="I223" s="11"/>
      <c r="J223" s="9"/>
      <c r="K223" s="6">
        <f t="shared" ref="K223:K286" si="43">G223+C223*(H223+I223)+J223</f>
        <v>0</v>
      </c>
      <c r="Q223" s="12" t="str">
        <f t="shared" si="35"/>
        <v/>
      </c>
      <c r="R223" s="12" t="str">
        <f t="shared" si="36"/>
        <v/>
      </c>
      <c r="S223" s="12">
        <f t="shared" si="37"/>
        <v>0</v>
      </c>
      <c r="T223" s="13" t="str">
        <f t="shared" si="38"/>
        <v/>
      </c>
      <c r="U223" s="12" t="str">
        <f t="shared" si="39"/>
        <v/>
      </c>
      <c r="V223" s="14" t="str">
        <f>IFERROR(F223*PE!$F$20,"")</f>
        <v/>
      </c>
      <c r="W223" s="12">
        <f t="shared" si="40"/>
        <v>0</v>
      </c>
      <c r="X223" s="12">
        <f t="shared" si="41"/>
        <v>0</v>
      </c>
    </row>
    <row r="224" spans="2:24" ht="14.45" customHeight="1" thickBot="1" x14ac:dyDescent="0.3">
      <c r="B224" s="3"/>
      <c r="C224" s="4"/>
      <c r="D224" s="10"/>
      <c r="E224" s="6" t="str">
        <f t="shared" si="42"/>
        <v/>
      </c>
      <c r="F224" s="7" t="str">
        <f t="shared" si="34"/>
        <v/>
      </c>
      <c r="G224" s="9"/>
      <c r="H224" s="11"/>
      <c r="I224" s="11"/>
      <c r="J224" s="9"/>
      <c r="K224" s="6">
        <f t="shared" si="43"/>
        <v>0</v>
      </c>
      <c r="Q224" s="12" t="str">
        <f t="shared" si="35"/>
        <v/>
      </c>
      <c r="R224" s="12" t="str">
        <f t="shared" si="36"/>
        <v/>
      </c>
      <c r="S224" s="12">
        <f t="shared" si="37"/>
        <v>0</v>
      </c>
      <c r="T224" s="13" t="str">
        <f t="shared" si="38"/>
        <v/>
      </c>
      <c r="U224" s="12" t="str">
        <f t="shared" si="39"/>
        <v/>
      </c>
      <c r="V224" s="14" t="str">
        <f>IFERROR(F224*PE!$F$20,"")</f>
        <v/>
      </c>
      <c r="W224" s="12">
        <f t="shared" si="40"/>
        <v>0</v>
      </c>
      <c r="X224" s="12">
        <f t="shared" si="41"/>
        <v>0</v>
      </c>
    </row>
    <row r="225" spans="2:24" ht="14.45" customHeight="1" thickBot="1" x14ac:dyDescent="0.3">
      <c r="B225" s="3"/>
      <c r="C225" s="4"/>
      <c r="D225" s="10"/>
      <c r="E225" s="6" t="str">
        <f t="shared" si="42"/>
        <v/>
      </c>
      <c r="F225" s="7" t="str">
        <f t="shared" si="34"/>
        <v/>
      </c>
      <c r="G225" s="9"/>
      <c r="H225" s="11"/>
      <c r="I225" s="11"/>
      <c r="J225" s="9"/>
      <c r="K225" s="6">
        <f t="shared" si="43"/>
        <v>0</v>
      </c>
      <c r="Q225" s="12" t="str">
        <f t="shared" si="35"/>
        <v/>
      </c>
      <c r="R225" s="12" t="str">
        <f t="shared" si="36"/>
        <v/>
      </c>
      <c r="S225" s="12">
        <f t="shared" si="37"/>
        <v>0</v>
      </c>
      <c r="T225" s="13" t="str">
        <f t="shared" si="38"/>
        <v/>
      </c>
      <c r="U225" s="12" t="str">
        <f t="shared" si="39"/>
        <v/>
      </c>
      <c r="V225" s="14" t="str">
        <f>IFERROR(F225*PE!$F$20,"")</f>
        <v/>
      </c>
      <c r="W225" s="12">
        <f t="shared" si="40"/>
        <v>0</v>
      </c>
      <c r="X225" s="12">
        <f t="shared" si="41"/>
        <v>0</v>
      </c>
    </row>
    <row r="226" spans="2:24" ht="14.45" customHeight="1" thickBot="1" x14ac:dyDescent="0.3">
      <c r="B226" s="3"/>
      <c r="C226" s="4"/>
      <c r="D226" s="10"/>
      <c r="E226" s="6" t="str">
        <f t="shared" si="42"/>
        <v/>
      </c>
      <c r="F226" s="7" t="str">
        <f t="shared" si="34"/>
        <v/>
      </c>
      <c r="G226" s="9"/>
      <c r="H226" s="11"/>
      <c r="I226" s="11"/>
      <c r="J226" s="9"/>
      <c r="K226" s="6">
        <f t="shared" si="43"/>
        <v>0</v>
      </c>
      <c r="Q226" s="12" t="str">
        <f t="shared" si="35"/>
        <v/>
      </c>
      <c r="R226" s="12" t="str">
        <f t="shared" si="36"/>
        <v/>
      </c>
      <c r="S226" s="12">
        <f t="shared" si="37"/>
        <v>0</v>
      </c>
      <c r="T226" s="13" t="str">
        <f t="shared" si="38"/>
        <v/>
      </c>
      <c r="U226" s="12" t="str">
        <f t="shared" si="39"/>
        <v/>
      </c>
      <c r="V226" s="14" t="str">
        <f>IFERROR(F226*PE!$F$20,"")</f>
        <v/>
      </c>
      <c r="W226" s="12">
        <f t="shared" si="40"/>
        <v>0</v>
      </c>
      <c r="X226" s="12">
        <f t="shared" si="41"/>
        <v>0</v>
      </c>
    </row>
    <row r="227" spans="2:24" ht="14.45" customHeight="1" thickBot="1" x14ac:dyDescent="0.3">
      <c r="B227" s="3"/>
      <c r="C227" s="4"/>
      <c r="D227" s="10"/>
      <c r="E227" s="6" t="str">
        <f t="shared" si="42"/>
        <v/>
      </c>
      <c r="F227" s="7" t="str">
        <f t="shared" si="34"/>
        <v/>
      </c>
      <c r="G227" s="9"/>
      <c r="H227" s="11"/>
      <c r="I227" s="11"/>
      <c r="J227" s="9"/>
      <c r="K227" s="6">
        <f t="shared" si="43"/>
        <v>0</v>
      </c>
      <c r="Q227" s="12" t="str">
        <f t="shared" si="35"/>
        <v/>
      </c>
      <c r="R227" s="12" t="str">
        <f t="shared" si="36"/>
        <v/>
      </c>
      <c r="S227" s="12">
        <f t="shared" si="37"/>
        <v>0</v>
      </c>
      <c r="T227" s="13" t="str">
        <f t="shared" si="38"/>
        <v/>
      </c>
      <c r="U227" s="12" t="str">
        <f t="shared" si="39"/>
        <v/>
      </c>
      <c r="V227" s="14" t="str">
        <f>IFERROR(F227*PE!$F$20,"")</f>
        <v/>
      </c>
      <c r="W227" s="12">
        <f t="shared" si="40"/>
        <v>0</v>
      </c>
      <c r="X227" s="12">
        <f t="shared" si="41"/>
        <v>0</v>
      </c>
    </row>
    <row r="228" spans="2:24" ht="14.45" customHeight="1" thickBot="1" x14ac:dyDescent="0.3">
      <c r="B228" s="3"/>
      <c r="C228" s="4"/>
      <c r="D228" s="10"/>
      <c r="E228" s="6" t="str">
        <f t="shared" si="42"/>
        <v/>
      </c>
      <c r="F228" s="7" t="str">
        <f t="shared" si="34"/>
        <v/>
      </c>
      <c r="G228" s="9"/>
      <c r="H228" s="11"/>
      <c r="I228" s="11"/>
      <c r="J228" s="9"/>
      <c r="K228" s="6">
        <f t="shared" si="43"/>
        <v>0</v>
      </c>
      <c r="Q228" s="12" t="str">
        <f t="shared" si="35"/>
        <v/>
      </c>
      <c r="R228" s="12" t="str">
        <f t="shared" si="36"/>
        <v/>
      </c>
      <c r="S228" s="12">
        <f t="shared" si="37"/>
        <v>0</v>
      </c>
      <c r="T228" s="13" t="str">
        <f t="shared" si="38"/>
        <v/>
      </c>
      <c r="U228" s="12" t="str">
        <f t="shared" si="39"/>
        <v/>
      </c>
      <c r="V228" s="14" t="str">
        <f>IFERROR(F228*PE!$F$20,"")</f>
        <v/>
      </c>
      <c r="W228" s="12">
        <f t="shared" si="40"/>
        <v>0</v>
      </c>
      <c r="X228" s="12">
        <f t="shared" si="41"/>
        <v>0</v>
      </c>
    </row>
    <row r="229" spans="2:24" ht="14.45" customHeight="1" thickBot="1" x14ac:dyDescent="0.3">
      <c r="B229" s="3"/>
      <c r="C229" s="4"/>
      <c r="D229" s="10"/>
      <c r="E229" s="6" t="str">
        <f t="shared" si="42"/>
        <v/>
      </c>
      <c r="F229" s="7" t="str">
        <f t="shared" si="34"/>
        <v/>
      </c>
      <c r="G229" s="9"/>
      <c r="H229" s="11"/>
      <c r="I229" s="11"/>
      <c r="J229" s="9"/>
      <c r="K229" s="6">
        <f t="shared" si="43"/>
        <v>0</v>
      </c>
      <c r="Q229" s="12" t="str">
        <f t="shared" si="35"/>
        <v/>
      </c>
      <c r="R229" s="12" t="str">
        <f t="shared" si="36"/>
        <v/>
      </c>
      <c r="S229" s="12">
        <f t="shared" si="37"/>
        <v>0</v>
      </c>
      <c r="T229" s="13" t="str">
        <f t="shared" si="38"/>
        <v/>
      </c>
      <c r="U229" s="12" t="str">
        <f t="shared" si="39"/>
        <v/>
      </c>
      <c r="V229" s="14" t="str">
        <f>IFERROR(F229*PE!$F$20,"")</f>
        <v/>
      </c>
      <c r="W229" s="12">
        <f t="shared" si="40"/>
        <v>0</v>
      </c>
      <c r="X229" s="12">
        <f t="shared" si="41"/>
        <v>0</v>
      </c>
    </row>
    <row r="230" spans="2:24" ht="14.45" customHeight="1" thickBot="1" x14ac:dyDescent="0.3">
      <c r="B230" s="3"/>
      <c r="C230" s="4"/>
      <c r="D230" s="10"/>
      <c r="E230" s="6" t="str">
        <f t="shared" si="42"/>
        <v/>
      </c>
      <c r="F230" s="7" t="str">
        <f t="shared" si="34"/>
        <v/>
      </c>
      <c r="G230" s="9"/>
      <c r="H230" s="11"/>
      <c r="I230" s="11"/>
      <c r="J230" s="9"/>
      <c r="K230" s="6">
        <f t="shared" si="43"/>
        <v>0</v>
      </c>
      <c r="Q230" s="12" t="str">
        <f t="shared" si="35"/>
        <v/>
      </c>
      <c r="R230" s="12" t="str">
        <f t="shared" si="36"/>
        <v/>
      </c>
      <c r="S230" s="12">
        <f t="shared" si="37"/>
        <v>0</v>
      </c>
      <c r="T230" s="13" t="str">
        <f t="shared" si="38"/>
        <v/>
      </c>
      <c r="U230" s="12" t="str">
        <f t="shared" si="39"/>
        <v/>
      </c>
      <c r="V230" s="14" t="str">
        <f>IFERROR(F230*PE!$F$20,"")</f>
        <v/>
      </c>
      <c r="W230" s="12">
        <f t="shared" si="40"/>
        <v>0</v>
      </c>
      <c r="X230" s="12">
        <f t="shared" si="41"/>
        <v>0</v>
      </c>
    </row>
    <row r="231" spans="2:24" ht="14.45" customHeight="1" thickBot="1" x14ac:dyDescent="0.3">
      <c r="B231" s="3"/>
      <c r="C231" s="4"/>
      <c r="D231" s="10"/>
      <c r="E231" s="6" t="str">
        <f t="shared" si="42"/>
        <v/>
      </c>
      <c r="F231" s="7" t="str">
        <f t="shared" si="34"/>
        <v/>
      </c>
      <c r="G231" s="9"/>
      <c r="H231" s="11"/>
      <c r="I231" s="11"/>
      <c r="J231" s="9"/>
      <c r="K231" s="6">
        <f t="shared" si="43"/>
        <v>0</v>
      </c>
      <c r="Q231" s="12" t="str">
        <f t="shared" si="35"/>
        <v/>
      </c>
      <c r="R231" s="12" t="str">
        <f t="shared" si="36"/>
        <v/>
      </c>
      <c r="S231" s="12">
        <f t="shared" si="37"/>
        <v>0</v>
      </c>
      <c r="T231" s="13" t="str">
        <f t="shared" si="38"/>
        <v/>
      </c>
      <c r="U231" s="12" t="str">
        <f t="shared" si="39"/>
        <v/>
      </c>
      <c r="V231" s="14" t="str">
        <f>IFERROR(F231*PE!$F$20,"")</f>
        <v/>
      </c>
      <c r="W231" s="12">
        <f t="shared" si="40"/>
        <v>0</v>
      </c>
      <c r="X231" s="12">
        <f t="shared" si="41"/>
        <v>0</v>
      </c>
    </row>
    <row r="232" spans="2:24" ht="14.45" customHeight="1" thickBot="1" x14ac:dyDescent="0.3">
      <c r="B232" s="3"/>
      <c r="C232" s="4"/>
      <c r="D232" s="10"/>
      <c r="E232" s="6" t="str">
        <f t="shared" si="42"/>
        <v/>
      </c>
      <c r="F232" s="7" t="str">
        <f t="shared" si="34"/>
        <v/>
      </c>
      <c r="G232" s="9"/>
      <c r="H232" s="11"/>
      <c r="I232" s="11"/>
      <c r="J232" s="9"/>
      <c r="K232" s="6">
        <f t="shared" si="43"/>
        <v>0</v>
      </c>
      <c r="Q232" s="12" t="str">
        <f t="shared" si="35"/>
        <v/>
      </c>
      <c r="R232" s="12" t="str">
        <f t="shared" si="36"/>
        <v/>
      </c>
      <c r="S232" s="12">
        <f t="shared" si="37"/>
        <v>0</v>
      </c>
      <c r="T232" s="13" t="str">
        <f t="shared" si="38"/>
        <v/>
      </c>
      <c r="U232" s="12" t="str">
        <f t="shared" si="39"/>
        <v/>
      </c>
      <c r="V232" s="14" t="str">
        <f>IFERROR(F232*PE!$F$20,"")</f>
        <v/>
      </c>
      <c r="W232" s="12">
        <f t="shared" si="40"/>
        <v>0</v>
      </c>
      <c r="X232" s="12">
        <f t="shared" si="41"/>
        <v>0</v>
      </c>
    </row>
    <row r="233" spans="2:24" ht="14.45" customHeight="1" thickBot="1" x14ac:dyDescent="0.3">
      <c r="B233" s="3"/>
      <c r="C233" s="4"/>
      <c r="D233" s="10"/>
      <c r="E233" s="6" t="str">
        <f t="shared" si="42"/>
        <v/>
      </c>
      <c r="F233" s="7" t="str">
        <f t="shared" si="34"/>
        <v/>
      </c>
      <c r="G233" s="9"/>
      <c r="H233" s="11"/>
      <c r="I233" s="11"/>
      <c r="J233" s="9"/>
      <c r="K233" s="6">
        <f t="shared" si="43"/>
        <v>0</v>
      </c>
      <c r="Q233" s="12" t="str">
        <f t="shared" si="35"/>
        <v/>
      </c>
      <c r="R233" s="12" t="str">
        <f t="shared" si="36"/>
        <v/>
      </c>
      <c r="S233" s="12">
        <f t="shared" si="37"/>
        <v>0</v>
      </c>
      <c r="T233" s="13" t="str">
        <f t="shared" si="38"/>
        <v/>
      </c>
      <c r="U233" s="12" t="str">
        <f t="shared" si="39"/>
        <v/>
      </c>
      <c r="V233" s="14" t="str">
        <f>IFERROR(F233*PE!$F$20,"")</f>
        <v/>
      </c>
      <c r="W233" s="12">
        <f t="shared" si="40"/>
        <v>0</v>
      </c>
      <c r="X233" s="12">
        <f t="shared" si="41"/>
        <v>0</v>
      </c>
    </row>
    <row r="234" spans="2:24" ht="14.45" customHeight="1" thickBot="1" x14ac:dyDescent="0.3">
      <c r="B234" s="3"/>
      <c r="C234" s="4"/>
      <c r="D234" s="10"/>
      <c r="E234" s="6" t="str">
        <f t="shared" si="42"/>
        <v/>
      </c>
      <c r="F234" s="7" t="str">
        <f t="shared" si="34"/>
        <v/>
      </c>
      <c r="G234" s="9"/>
      <c r="H234" s="11"/>
      <c r="I234" s="11"/>
      <c r="J234" s="9"/>
      <c r="K234" s="6">
        <f t="shared" si="43"/>
        <v>0</v>
      </c>
      <c r="Q234" s="12" t="str">
        <f t="shared" si="35"/>
        <v/>
      </c>
      <c r="R234" s="12" t="str">
        <f t="shared" si="36"/>
        <v/>
      </c>
      <c r="S234" s="12">
        <f t="shared" si="37"/>
        <v>0</v>
      </c>
      <c r="T234" s="13" t="str">
        <f t="shared" si="38"/>
        <v/>
      </c>
      <c r="U234" s="12" t="str">
        <f t="shared" si="39"/>
        <v/>
      </c>
      <c r="V234" s="14" t="str">
        <f>IFERROR(F234*PE!$F$20,"")</f>
        <v/>
      </c>
      <c r="W234" s="12">
        <f t="shared" si="40"/>
        <v>0</v>
      </c>
      <c r="X234" s="12">
        <f t="shared" si="41"/>
        <v>0</v>
      </c>
    </row>
    <row r="235" spans="2:24" ht="14.45" customHeight="1" thickBot="1" x14ac:dyDescent="0.3">
      <c r="B235" s="3"/>
      <c r="C235" s="4"/>
      <c r="D235" s="10"/>
      <c r="E235" s="6" t="str">
        <f t="shared" si="42"/>
        <v/>
      </c>
      <c r="F235" s="7" t="str">
        <f t="shared" si="34"/>
        <v/>
      </c>
      <c r="G235" s="9"/>
      <c r="H235" s="11"/>
      <c r="I235" s="11"/>
      <c r="J235" s="9"/>
      <c r="K235" s="6">
        <f t="shared" si="43"/>
        <v>0</v>
      </c>
      <c r="Q235" s="12" t="str">
        <f t="shared" si="35"/>
        <v/>
      </c>
      <c r="R235" s="12" t="str">
        <f t="shared" si="36"/>
        <v/>
      </c>
      <c r="S235" s="12">
        <f t="shared" si="37"/>
        <v>0</v>
      </c>
      <c r="T235" s="13" t="str">
        <f t="shared" si="38"/>
        <v/>
      </c>
      <c r="U235" s="12" t="str">
        <f t="shared" si="39"/>
        <v/>
      </c>
      <c r="V235" s="14" t="str">
        <f>IFERROR(F235*PE!$F$20,"")</f>
        <v/>
      </c>
      <c r="W235" s="12">
        <f t="shared" si="40"/>
        <v>0</v>
      </c>
      <c r="X235" s="12">
        <f t="shared" si="41"/>
        <v>0</v>
      </c>
    </row>
    <row r="236" spans="2:24" ht="14.45" customHeight="1" thickBot="1" x14ac:dyDescent="0.3">
      <c r="B236" s="3"/>
      <c r="C236" s="4"/>
      <c r="D236" s="10"/>
      <c r="E236" s="6" t="str">
        <f t="shared" si="42"/>
        <v/>
      </c>
      <c r="F236" s="7" t="str">
        <f t="shared" si="34"/>
        <v/>
      </c>
      <c r="G236" s="9"/>
      <c r="H236" s="11"/>
      <c r="I236" s="11"/>
      <c r="J236" s="9"/>
      <c r="K236" s="6">
        <f t="shared" si="43"/>
        <v>0</v>
      </c>
      <c r="Q236" s="12" t="str">
        <f t="shared" si="35"/>
        <v/>
      </c>
      <c r="R236" s="12" t="str">
        <f t="shared" si="36"/>
        <v/>
      </c>
      <c r="S236" s="12">
        <f t="shared" si="37"/>
        <v>0</v>
      </c>
      <c r="T236" s="13" t="str">
        <f t="shared" si="38"/>
        <v/>
      </c>
      <c r="U236" s="12" t="str">
        <f t="shared" si="39"/>
        <v/>
      </c>
      <c r="V236" s="14" t="str">
        <f>IFERROR(F236*PE!$F$20,"")</f>
        <v/>
      </c>
      <c r="W236" s="12">
        <f t="shared" si="40"/>
        <v>0</v>
      </c>
      <c r="X236" s="12">
        <f t="shared" si="41"/>
        <v>0</v>
      </c>
    </row>
    <row r="237" spans="2:24" ht="14.45" customHeight="1" thickBot="1" x14ac:dyDescent="0.3">
      <c r="B237" s="3"/>
      <c r="C237" s="4"/>
      <c r="D237" s="10"/>
      <c r="E237" s="6" t="str">
        <f t="shared" si="42"/>
        <v/>
      </c>
      <c r="F237" s="7" t="str">
        <f t="shared" si="34"/>
        <v/>
      </c>
      <c r="G237" s="9"/>
      <c r="H237" s="11"/>
      <c r="I237" s="11"/>
      <c r="J237" s="9"/>
      <c r="K237" s="6">
        <f t="shared" si="43"/>
        <v>0</v>
      </c>
      <c r="Q237" s="12" t="str">
        <f t="shared" si="35"/>
        <v/>
      </c>
      <c r="R237" s="12" t="str">
        <f t="shared" si="36"/>
        <v/>
      </c>
      <c r="S237" s="12">
        <f t="shared" si="37"/>
        <v>0</v>
      </c>
      <c r="T237" s="13" t="str">
        <f t="shared" si="38"/>
        <v/>
      </c>
      <c r="U237" s="12" t="str">
        <f t="shared" si="39"/>
        <v/>
      </c>
      <c r="V237" s="14" t="str">
        <f>IFERROR(F237*PE!$F$20,"")</f>
        <v/>
      </c>
      <c r="W237" s="12">
        <f t="shared" si="40"/>
        <v>0</v>
      </c>
      <c r="X237" s="12">
        <f t="shared" si="41"/>
        <v>0</v>
      </c>
    </row>
    <row r="238" spans="2:24" ht="14.45" customHeight="1" thickBot="1" x14ac:dyDescent="0.3">
      <c r="B238" s="3"/>
      <c r="C238" s="4"/>
      <c r="D238" s="10"/>
      <c r="E238" s="6" t="str">
        <f t="shared" si="42"/>
        <v/>
      </c>
      <c r="F238" s="7" t="str">
        <f t="shared" si="34"/>
        <v/>
      </c>
      <c r="G238" s="9"/>
      <c r="H238" s="11"/>
      <c r="I238" s="11"/>
      <c r="J238" s="9"/>
      <c r="K238" s="6">
        <f t="shared" si="43"/>
        <v>0</v>
      </c>
      <c r="Q238" s="12" t="str">
        <f t="shared" si="35"/>
        <v/>
      </c>
      <c r="R238" s="12" t="str">
        <f t="shared" si="36"/>
        <v/>
      </c>
      <c r="S238" s="12">
        <f t="shared" si="37"/>
        <v>0</v>
      </c>
      <c r="T238" s="13" t="str">
        <f t="shared" si="38"/>
        <v/>
      </c>
      <c r="U238" s="12" t="str">
        <f t="shared" si="39"/>
        <v/>
      </c>
      <c r="V238" s="14" t="str">
        <f>IFERROR(F238*PE!$F$20,"")</f>
        <v/>
      </c>
      <c r="W238" s="12">
        <f t="shared" si="40"/>
        <v>0</v>
      </c>
      <c r="X238" s="12">
        <f t="shared" si="41"/>
        <v>0</v>
      </c>
    </row>
    <row r="239" spans="2:24" ht="14.45" customHeight="1" thickBot="1" x14ac:dyDescent="0.3">
      <c r="B239" s="3"/>
      <c r="C239" s="4"/>
      <c r="D239" s="10"/>
      <c r="E239" s="6" t="str">
        <f t="shared" si="42"/>
        <v/>
      </c>
      <c r="F239" s="7" t="str">
        <f t="shared" si="34"/>
        <v/>
      </c>
      <c r="G239" s="9"/>
      <c r="H239" s="11"/>
      <c r="I239" s="11"/>
      <c r="J239" s="9"/>
      <c r="K239" s="6">
        <f t="shared" si="43"/>
        <v>0</v>
      </c>
      <c r="Q239" s="12" t="str">
        <f t="shared" si="35"/>
        <v/>
      </c>
      <c r="R239" s="12" t="str">
        <f t="shared" si="36"/>
        <v/>
      </c>
      <c r="S239" s="12">
        <f t="shared" si="37"/>
        <v>0</v>
      </c>
      <c r="T239" s="13" t="str">
        <f t="shared" si="38"/>
        <v/>
      </c>
      <c r="U239" s="12" t="str">
        <f t="shared" si="39"/>
        <v/>
      </c>
      <c r="V239" s="14" t="str">
        <f>IFERROR(F239*PE!$F$20,"")</f>
        <v/>
      </c>
      <c r="W239" s="12">
        <f t="shared" si="40"/>
        <v>0</v>
      </c>
      <c r="X239" s="12">
        <f t="shared" si="41"/>
        <v>0</v>
      </c>
    </row>
    <row r="240" spans="2:24" ht="14.45" customHeight="1" thickBot="1" x14ac:dyDescent="0.3">
      <c r="B240" s="3"/>
      <c r="C240" s="4"/>
      <c r="D240" s="10"/>
      <c r="E240" s="6" t="str">
        <f t="shared" si="42"/>
        <v/>
      </c>
      <c r="F240" s="7" t="str">
        <f t="shared" si="34"/>
        <v/>
      </c>
      <c r="G240" s="9"/>
      <c r="H240" s="11"/>
      <c r="I240" s="11"/>
      <c r="J240" s="9"/>
      <c r="K240" s="6">
        <f t="shared" si="43"/>
        <v>0</v>
      </c>
      <c r="Q240" s="12" t="str">
        <f t="shared" si="35"/>
        <v/>
      </c>
      <c r="R240" s="12" t="str">
        <f t="shared" si="36"/>
        <v/>
      </c>
      <c r="S240" s="12">
        <f t="shared" si="37"/>
        <v>0</v>
      </c>
      <c r="T240" s="13" t="str">
        <f t="shared" si="38"/>
        <v/>
      </c>
      <c r="U240" s="12" t="str">
        <f t="shared" si="39"/>
        <v/>
      </c>
      <c r="V240" s="14" t="str">
        <f>IFERROR(F240*PE!$F$20,"")</f>
        <v/>
      </c>
      <c r="W240" s="12">
        <f t="shared" si="40"/>
        <v>0</v>
      </c>
      <c r="X240" s="12">
        <f t="shared" si="41"/>
        <v>0</v>
      </c>
    </row>
    <row r="241" spans="2:24" ht="14.45" customHeight="1" thickBot="1" x14ac:dyDescent="0.3">
      <c r="B241" s="3"/>
      <c r="C241" s="4"/>
      <c r="D241" s="10"/>
      <c r="E241" s="6" t="str">
        <f t="shared" si="42"/>
        <v/>
      </c>
      <c r="F241" s="7" t="str">
        <f t="shared" si="34"/>
        <v/>
      </c>
      <c r="G241" s="9"/>
      <c r="H241" s="11"/>
      <c r="I241" s="11"/>
      <c r="J241" s="9"/>
      <c r="K241" s="6">
        <f t="shared" si="43"/>
        <v>0</v>
      </c>
      <c r="Q241" s="12" t="str">
        <f t="shared" si="35"/>
        <v/>
      </c>
      <c r="R241" s="12" t="str">
        <f t="shared" si="36"/>
        <v/>
      </c>
      <c r="S241" s="12">
        <f t="shared" si="37"/>
        <v>0</v>
      </c>
      <c r="T241" s="13" t="str">
        <f t="shared" si="38"/>
        <v/>
      </c>
      <c r="U241" s="12" t="str">
        <f t="shared" si="39"/>
        <v/>
      </c>
      <c r="V241" s="14" t="str">
        <f>IFERROR(F241*PE!$F$20,"")</f>
        <v/>
      </c>
      <c r="W241" s="12">
        <f t="shared" si="40"/>
        <v>0</v>
      </c>
      <c r="X241" s="12">
        <f t="shared" si="41"/>
        <v>0</v>
      </c>
    </row>
    <row r="242" spans="2:24" ht="14.45" customHeight="1" thickBot="1" x14ac:dyDescent="0.3">
      <c r="B242" s="3"/>
      <c r="C242" s="4"/>
      <c r="D242" s="10"/>
      <c r="E242" s="6" t="str">
        <f t="shared" si="42"/>
        <v/>
      </c>
      <c r="F242" s="7" t="str">
        <f t="shared" si="34"/>
        <v/>
      </c>
      <c r="G242" s="9"/>
      <c r="H242" s="11"/>
      <c r="I242" s="11"/>
      <c r="J242" s="9"/>
      <c r="K242" s="6">
        <f t="shared" si="43"/>
        <v>0</v>
      </c>
      <c r="Q242" s="12" t="str">
        <f t="shared" si="35"/>
        <v/>
      </c>
      <c r="R242" s="12" t="str">
        <f t="shared" si="36"/>
        <v/>
      </c>
      <c r="S242" s="12">
        <f t="shared" si="37"/>
        <v>0</v>
      </c>
      <c r="T242" s="13" t="str">
        <f t="shared" si="38"/>
        <v/>
      </c>
      <c r="U242" s="12" t="str">
        <f t="shared" si="39"/>
        <v/>
      </c>
      <c r="V242" s="14" t="str">
        <f>IFERROR(F242*PE!$F$20,"")</f>
        <v/>
      </c>
      <c r="W242" s="12">
        <f t="shared" si="40"/>
        <v>0</v>
      </c>
      <c r="X242" s="12">
        <f t="shared" si="41"/>
        <v>0</v>
      </c>
    </row>
    <row r="243" spans="2:24" ht="14.45" customHeight="1" thickBot="1" x14ac:dyDescent="0.3">
      <c r="B243" s="3"/>
      <c r="C243" s="4"/>
      <c r="D243" s="10"/>
      <c r="E243" s="6" t="str">
        <f t="shared" si="42"/>
        <v/>
      </c>
      <c r="F243" s="7" t="str">
        <f t="shared" si="34"/>
        <v/>
      </c>
      <c r="G243" s="9"/>
      <c r="H243" s="11"/>
      <c r="I243" s="11"/>
      <c r="J243" s="9"/>
      <c r="K243" s="6">
        <f t="shared" si="43"/>
        <v>0</v>
      </c>
      <c r="Q243" s="12" t="str">
        <f t="shared" si="35"/>
        <v/>
      </c>
      <c r="R243" s="12" t="str">
        <f t="shared" si="36"/>
        <v/>
      </c>
      <c r="S243" s="12">
        <f t="shared" si="37"/>
        <v>0</v>
      </c>
      <c r="T243" s="13" t="str">
        <f t="shared" si="38"/>
        <v/>
      </c>
      <c r="U243" s="12" t="str">
        <f t="shared" si="39"/>
        <v/>
      </c>
      <c r="V243" s="14" t="str">
        <f>IFERROR(F243*PE!$F$20,"")</f>
        <v/>
      </c>
      <c r="W243" s="12">
        <f t="shared" si="40"/>
        <v>0</v>
      </c>
      <c r="X243" s="12">
        <f t="shared" si="41"/>
        <v>0</v>
      </c>
    </row>
    <row r="244" spans="2:24" ht="14.45" customHeight="1" thickBot="1" x14ac:dyDescent="0.3">
      <c r="B244" s="3"/>
      <c r="C244" s="4"/>
      <c r="D244" s="10"/>
      <c r="E244" s="6" t="str">
        <f t="shared" si="42"/>
        <v/>
      </c>
      <c r="F244" s="7" t="str">
        <f t="shared" si="34"/>
        <v/>
      </c>
      <c r="G244" s="9"/>
      <c r="H244" s="11"/>
      <c r="I244" s="11"/>
      <c r="J244" s="9"/>
      <c r="K244" s="6">
        <f t="shared" si="43"/>
        <v>0</v>
      </c>
      <c r="Q244" s="12" t="str">
        <f t="shared" si="35"/>
        <v/>
      </c>
      <c r="R244" s="12" t="str">
        <f t="shared" si="36"/>
        <v/>
      </c>
      <c r="S244" s="12">
        <f t="shared" si="37"/>
        <v>0</v>
      </c>
      <c r="T244" s="13" t="str">
        <f t="shared" si="38"/>
        <v/>
      </c>
      <c r="U244" s="12" t="str">
        <f t="shared" si="39"/>
        <v/>
      </c>
      <c r="V244" s="14" t="str">
        <f>IFERROR(F244*PE!$F$20,"")</f>
        <v/>
      </c>
      <c r="W244" s="12">
        <f t="shared" si="40"/>
        <v>0</v>
      </c>
      <c r="X244" s="12">
        <f t="shared" si="41"/>
        <v>0</v>
      </c>
    </row>
    <row r="245" spans="2:24" ht="14.45" customHeight="1" thickBot="1" x14ac:dyDescent="0.3">
      <c r="B245" s="3"/>
      <c r="C245" s="4"/>
      <c r="D245" s="10"/>
      <c r="E245" s="6" t="str">
        <f t="shared" si="42"/>
        <v/>
      </c>
      <c r="F245" s="7" t="str">
        <f t="shared" si="34"/>
        <v/>
      </c>
      <c r="G245" s="9"/>
      <c r="H245" s="11"/>
      <c r="I245" s="11"/>
      <c r="J245" s="9"/>
      <c r="K245" s="6">
        <f t="shared" si="43"/>
        <v>0</v>
      </c>
      <c r="Q245" s="12" t="str">
        <f t="shared" si="35"/>
        <v/>
      </c>
      <c r="R245" s="12" t="str">
        <f t="shared" si="36"/>
        <v/>
      </c>
      <c r="S245" s="12">
        <f t="shared" si="37"/>
        <v>0</v>
      </c>
      <c r="T245" s="13" t="str">
        <f t="shared" si="38"/>
        <v/>
      </c>
      <c r="U245" s="12" t="str">
        <f t="shared" si="39"/>
        <v/>
      </c>
      <c r="V245" s="14" t="str">
        <f>IFERROR(F245*PE!$F$20,"")</f>
        <v/>
      </c>
      <c r="W245" s="12">
        <f t="shared" si="40"/>
        <v>0</v>
      </c>
      <c r="X245" s="12">
        <f t="shared" si="41"/>
        <v>0</v>
      </c>
    </row>
    <row r="246" spans="2:24" ht="14.45" customHeight="1" thickBot="1" x14ac:dyDescent="0.3">
      <c r="B246" s="3"/>
      <c r="C246" s="4"/>
      <c r="D246" s="10"/>
      <c r="E246" s="6" t="str">
        <f t="shared" si="42"/>
        <v/>
      </c>
      <c r="F246" s="7" t="str">
        <f t="shared" si="34"/>
        <v/>
      </c>
      <c r="G246" s="9"/>
      <c r="H246" s="11"/>
      <c r="I246" s="11"/>
      <c r="J246" s="9"/>
      <c r="K246" s="6">
        <f t="shared" si="43"/>
        <v>0</v>
      </c>
      <c r="Q246" s="12" t="str">
        <f t="shared" si="35"/>
        <v/>
      </c>
      <c r="R246" s="12" t="str">
        <f t="shared" si="36"/>
        <v/>
      </c>
      <c r="S246" s="12">
        <f t="shared" si="37"/>
        <v>0</v>
      </c>
      <c r="T246" s="13" t="str">
        <f t="shared" si="38"/>
        <v/>
      </c>
      <c r="U246" s="12" t="str">
        <f t="shared" si="39"/>
        <v/>
      </c>
      <c r="V246" s="14" t="str">
        <f>IFERROR(F246*PE!$F$20,"")</f>
        <v/>
      </c>
      <c r="W246" s="12">
        <f t="shared" si="40"/>
        <v>0</v>
      </c>
      <c r="X246" s="12">
        <f t="shared" si="41"/>
        <v>0</v>
      </c>
    </row>
    <row r="247" spans="2:24" ht="14.45" customHeight="1" thickBot="1" x14ac:dyDescent="0.3">
      <c r="B247" s="3"/>
      <c r="C247" s="4"/>
      <c r="D247" s="10"/>
      <c r="E247" s="6" t="str">
        <f t="shared" si="42"/>
        <v/>
      </c>
      <c r="F247" s="7" t="str">
        <f t="shared" si="34"/>
        <v/>
      </c>
      <c r="G247" s="9"/>
      <c r="H247" s="11"/>
      <c r="I247" s="11"/>
      <c r="J247" s="9"/>
      <c r="K247" s="6">
        <f t="shared" si="43"/>
        <v>0</v>
      </c>
      <c r="Q247" s="12" t="str">
        <f t="shared" si="35"/>
        <v/>
      </c>
      <c r="R247" s="12" t="str">
        <f t="shared" si="36"/>
        <v/>
      </c>
      <c r="S247" s="12">
        <f t="shared" si="37"/>
        <v>0</v>
      </c>
      <c r="T247" s="13" t="str">
        <f t="shared" si="38"/>
        <v/>
      </c>
      <c r="U247" s="12" t="str">
        <f t="shared" si="39"/>
        <v/>
      </c>
      <c r="V247" s="14" t="str">
        <f>IFERROR(F247*PE!$F$20,"")</f>
        <v/>
      </c>
      <c r="W247" s="12">
        <f t="shared" si="40"/>
        <v>0</v>
      </c>
      <c r="X247" s="12">
        <f t="shared" si="41"/>
        <v>0</v>
      </c>
    </row>
    <row r="248" spans="2:24" ht="14.45" customHeight="1" thickBot="1" x14ac:dyDescent="0.3">
      <c r="B248" s="3"/>
      <c r="C248" s="4"/>
      <c r="D248" s="10"/>
      <c r="E248" s="6" t="str">
        <f t="shared" si="42"/>
        <v/>
      </c>
      <c r="F248" s="7" t="str">
        <f t="shared" si="34"/>
        <v/>
      </c>
      <c r="G248" s="9"/>
      <c r="H248" s="11"/>
      <c r="I248" s="11"/>
      <c r="J248" s="9"/>
      <c r="K248" s="6">
        <f t="shared" si="43"/>
        <v>0</v>
      </c>
      <c r="Q248" s="12" t="str">
        <f t="shared" si="35"/>
        <v/>
      </c>
      <c r="R248" s="12" t="str">
        <f t="shared" si="36"/>
        <v/>
      </c>
      <c r="S248" s="12">
        <f t="shared" si="37"/>
        <v>0</v>
      </c>
      <c r="T248" s="13" t="str">
        <f t="shared" si="38"/>
        <v/>
      </c>
      <c r="U248" s="12" t="str">
        <f t="shared" si="39"/>
        <v/>
      </c>
      <c r="V248" s="14" t="str">
        <f>IFERROR(F248*PE!$F$20,"")</f>
        <v/>
      </c>
      <c r="W248" s="12">
        <f t="shared" si="40"/>
        <v>0</v>
      </c>
      <c r="X248" s="12">
        <f t="shared" si="41"/>
        <v>0</v>
      </c>
    </row>
    <row r="249" spans="2:24" ht="14.45" customHeight="1" thickBot="1" x14ac:dyDescent="0.3">
      <c r="B249" s="3"/>
      <c r="C249" s="4"/>
      <c r="D249" s="10"/>
      <c r="E249" s="6" t="str">
        <f t="shared" si="42"/>
        <v/>
      </c>
      <c r="F249" s="7" t="str">
        <f t="shared" si="34"/>
        <v/>
      </c>
      <c r="G249" s="9"/>
      <c r="H249" s="11"/>
      <c r="I249" s="11"/>
      <c r="J249" s="9"/>
      <c r="K249" s="6">
        <f t="shared" si="43"/>
        <v>0</v>
      </c>
      <c r="Q249" s="12" t="str">
        <f t="shared" si="35"/>
        <v/>
      </c>
      <c r="R249" s="12" t="str">
        <f t="shared" si="36"/>
        <v/>
      </c>
      <c r="S249" s="12">
        <f t="shared" si="37"/>
        <v>0</v>
      </c>
      <c r="T249" s="13" t="str">
        <f t="shared" si="38"/>
        <v/>
      </c>
      <c r="U249" s="12" t="str">
        <f t="shared" si="39"/>
        <v/>
      </c>
      <c r="V249" s="14" t="str">
        <f>IFERROR(F249*PE!$F$20,"")</f>
        <v/>
      </c>
      <c r="W249" s="12">
        <f t="shared" si="40"/>
        <v>0</v>
      </c>
      <c r="X249" s="12">
        <f t="shared" si="41"/>
        <v>0</v>
      </c>
    </row>
    <row r="250" spans="2:24" ht="14.45" customHeight="1" thickBot="1" x14ac:dyDescent="0.3">
      <c r="B250" s="3"/>
      <c r="C250" s="4"/>
      <c r="D250" s="10"/>
      <c r="E250" s="6" t="str">
        <f t="shared" si="42"/>
        <v/>
      </c>
      <c r="F250" s="7" t="str">
        <f t="shared" si="34"/>
        <v/>
      </c>
      <c r="G250" s="9"/>
      <c r="H250" s="11"/>
      <c r="I250" s="11"/>
      <c r="J250" s="9"/>
      <c r="K250" s="6">
        <f t="shared" si="43"/>
        <v>0</v>
      </c>
      <c r="Q250" s="12" t="str">
        <f t="shared" si="35"/>
        <v/>
      </c>
      <c r="R250" s="12" t="str">
        <f t="shared" si="36"/>
        <v/>
      </c>
      <c r="S250" s="12">
        <f t="shared" si="37"/>
        <v>0</v>
      </c>
      <c r="T250" s="13" t="str">
        <f t="shared" si="38"/>
        <v/>
      </c>
      <c r="U250" s="12" t="str">
        <f t="shared" si="39"/>
        <v/>
      </c>
      <c r="V250" s="14" t="str">
        <f>IFERROR(F250*PE!$F$20,"")</f>
        <v/>
      </c>
      <c r="W250" s="12">
        <f t="shared" si="40"/>
        <v>0</v>
      </c>
      <c r="X250" s="12">
        <f t="shared" si="41"/>
        <v>0</v>
      </c>
    </row>
    <row r="251" spans="2:24" ht="14.45" customHeight="1" thickBot="1" x14ac:dyDescent="0.3">
      <c r="B251" s="3"/>
      <c r="C251" s="4"/>
      <c r="D251" s="10"/>
      <c r="E251" s="6" t="str">
        <f t="shared" si="42"/>
        <v/>
      </c>
      <c r="F251" s="7" t="str">
        <f t="shared" si="34"/>
        <v/>
      </c>
      <c r="G251" s="9"/>
      <c r="H251" s="11"/>
      <c r="I251" s="11"/>
      <c r="J251" s="9"/>
      <c r="K251" s="6">
        <f t="shared" si="43"/>
        <v>0</v>
      </c>
      <c r="Q251" s="12" t="str">
        <f t="shared" si="35"/>
        <v/>
      </c>
      <c r="R251" s="12" t="str">
        <f t="shared" si="36"/>
        <v/>
      </c>
      <c r="S251" s="12">
        <f t="shared" si="37"/>
        <v>0</v>
      </c>
      <c r="T251" s="13" t="str">
        <f t="shared" si="38"/>
        <v/>
      </c>
      <c r="U251" s="12" t="str">
        <f t="shared" si="39"/>
        <v/>
      </c>
      <c r="V251" s="14" t="str">
        <f>IFERROR(F251*PE!$F$20,"")</f>
        <v/>
      </c>
      <c r="W251" s="12">
        <f t="shared" si="40"/>
        <v>0</v>
      </c>
      <c r="X251" s="12">
        <f t="shared" si="41"/>
        <v>0</v>
      </c>
    </row>
    <row r="252" spans="2:24" ht="14.45" customHeight="1" thickBot="1" x14ac:dyDescent="0.3">
      <c r="B252" s="3"/>
      <c r="C252" s="4"/>
      <c r="D252" s="10"/>
      <c r="E252" s="6" t="str">
        <f t="shared" si="42"/>
        <v/>
      </c>
      <c r="F252" s="7" t="str">
        <f t="shared" si="34"/>
        <v/>
      </c>
      <c r="G252" s="9"/>
      <c r="H252" s="11"/>
      <c r="I252" s="11"/>
      <c r="J252" s="9"/>
      <c r="K252" s="6">
        <f t="shared" si="43"/>
        <v>0</v>
      </c>
      <c r="Q252" s="12" t="str">
        <f t="shared" si="35"/>
        <v/>
      </c>
      <c r="R252" s="12" t="str">
        <f t="shared" si="36"/>
        <v/>
      </c>
      <c r="S252" s="12">
        <f t="shared" si="37"/>
        <v>0</v>
      </c>
      <c r="T252" s="13" t="str">
        <f t="shared" si="38"/>
        <v/>
      </c>
      <c r="U252" s="12" t="str">
        <f t="shared" si="39"/>
        <v/>
      </c>
      <c r="V252" s="14" t="str">
        <f>IFERROR(F252*PE!$F$20,"")</f>
        <v/>
      </c>
      <c r="W252" s="12">
        <f t="shared" si="40"/>
        <v>0</v>
      </c>
      <c r="X252" s="12">
        <f t="shared" si="41"/>
        <v>0</v>
      </c>
    </row>
    <row r="253" spans="2:24" ht="14.45" customHeight="1" thickBot="1" x14ac:dyDescent="0.3">
      <c r="B253" s="3"/>
      <c r="C253" s="4"/>
      <c r="D253" s="10"/>
      <c r="E253" s="6" t="str">
        <f t="shared" si="42"/>
        <v/>
      </c>
      <c r="F253" s="7" t="str">
        <f t="shared" si="34"/>
        <v/>
      </c>
      <c r="G253" s="9"/>
      <c r="H253" s="11"/>
      <c r="I253" s="11"/>
      <c r="J253" s="9"/>
      <c r="K253" s="6">
        <f t="shared" si="43"/>
        <v>0</v>
      </c>
      <c r="Q253" s="12" t="str">
        <f t="shared" si="35"/>
        <v/>
      </c>
      <c r="R253" s="12" t="str">
        <f t="shared" si="36"/>
        <v/>
      </c>
      <c r="S253" s="12">
        <f t="shared" si="37"/>
        <v>0</v>
      </c>
      <c r="T253" s="13" t="str">
        <f t="shared" si="38"/>
        <v/>
      </c>
      <c r="U253" s="12" t="str">
        <f t="shared" si="39"/>
        <v/>
      </c>
      <c r="V253" s="14" t="str">
        <f>IFERROR(F253*PE!$F$20,"")</f>
        <v/>
      </c>
      <c r="W253" s="12">
        <f t="shared" si="40"/>
        <v>0</v>
      </c>
      <c r="X253" s="12">
        <f t="shared" si="41"/>
        <v>0</v>
      </c>
    </row>
    <row r="254" spans="2:24" ht="14.45" customHeight="1" thickBot="1" x14ac:dyDescent="0.3">
      <c r="B254" s="3"/>
      <c r="C254" s="4"/>
      <c r="D254" s="10"/>
      <c r="E254" s="6" t="str">
        <f t="shared" si="42"/>
        <v/>
      </c>
      <c r="F254" s="7" t="str">
        <f t="shared" si="34"/>
        <v/>
      </c>
      <c r="G254" s="9"/>
      <c r="H254" s="11"/>
      <c r="I254" s="11"/>
      <c r="J254" s="9"/>
      <c r="K254" s="6">
        <f t="shared" si="43"/>
        <v>0</v>
      </c>
      <c r="Q254" s="12" t="str">
        <f t="shared" si="35"/>
        <v/>
      </c>
      <c r="R254" s="12" t="str">
        <f t="shared" si="36"/>
        <v/>
      </c>
      <c r="S254" s="12">
        <f t="shared" si="37"/>
        <v>0</v>
      </c>
      <c r="T254" s="13" t="str">
        <f t="shared" si="38"/>
        <v/>
      </c>
      <c r="U254" s="12" t="str">
        <f t="shared" si="39"/>
        <v/>
      </c>
      <c r="V254" s="14" t="str">
        <f>IFERROR(F254*PE!$F$20,"")</f>
        <v/>
      </c>
      <c r="W254" s="12">
        <f t="shared" si="40"/>
        <v>0</v>
      </c>
      <c r="X254" s="12">
        <f t="shared" si="41"/>
        <v>0</v>
      </c>
    </row>
    <row r="255" spans="2:24" ht="14.45" customHeight="1" thickBot="1" x14ac:dyDescent="0.3">
      <c r="B255" s="3"/>
      <c r="C255" s="4"/>
      <c r="D255" s="10"/>
      <c r="E255" s="6" t="str">
        <f t="shared" si="42"/>
        <v/>
      </c>
      <c r="F255" s="7" t="str">
        <f t="shared" si="34"/>
        <v/>
      </c>
      <c r="G255" s="9"/>
      <c r="H255" s="11"/>
      <c r="I255" s="11"/>
      <c r="J255" s="9"/>
      <c r="K255" s="6">
        <f t="shared" si="43"/>
        <v>0</v>
      </c>
      <c r="Q255" s="12" t="str">
        <f t="shared" si="35"/>
        <v/>
      </c>
      <c r="R255" s="12" t="str">
        <f t="shared" si="36"/>
        <v/>
      </c>
      <c r="S255" s="12">
        <f t="shared" si="37"/>
        <v>0</v>
      </c>
      <c r="T255" s="13" t="str">
        <f t="shared" si="38"/>
        <v/>
      </c>
      <c r="U255" s="12" t="str">
        <f t="shared" si="39"/>
        <v/>
      </c>
      <c r="V255" s="14" t="str">
        <f>IFERROR(F255*PE!$F$20,"")</f>
        <v/>
      </c>
      <c r="W255" s="12">
        <f t="shared" si="40"/>
        <v>0</v>
      </c>
      <c r="X255" s="12">
        <f t="shared" si="41"/>
        <v>0</v>
      </c>
    </row>
    <row r="256" spans="2:24" ht="14.45" customHeight="1" thickBot="1" x14ac:dyDescent="0.3">
      <c r="B256" s="3"/>
      <c r="C256" s="4"/>
      <c r="D256" s="10"/>
      <c r="E256" s="6" t="str">
        <f t="shared" si="42"/>
        <v/>
      </c>
      <c r="F256" s="7" t="str">
        <f t="shared" si="34"/>
        <v/>
      </c>
      <c r="G256" s="9"/>
      <c r="H256" s="11"/>
      <c r="I256" s="11"/>
      <c r="J256" s="9"/>
      <c r="K256" s="6">
        <f t="shared" si="43"/>
        <v>0</v>
      </c>
      <c r="Q256" s="12" t="str">
        <f t="shared" si="35"/>
        <v/>
      </c>
      <c r="R256" s="12" t="str">
        <f t="shared" si="36"/>
        <v/>
      </c>
      <c r="S256" s="12">
        <f t="shared" si="37"/>
        <v>0</v>
      </c>
      <c r="T256" s="13" t="str">
        <f t="shared" si="38"/>
        <v/>
      </c>
      <c r="U256" s="12" t="str">
        <f t="shared" si="39"/>
        <v/>
      </c>
      <c r="V256" s="14" t="str">
        <f>IFERROR(F256*PE!$F$20,"")</f>
        <v/>
      </c>
      <c r="W256" s="12">
        <f t="shared" si="40"/>
        <v>0</v>
      </c>
      <c r="X256" s="12">
        <f t="shared" si="41"/>
        <v>0</v>
      </c>
    </row>
    <row r="257" spans="2:24" ht="14.45" customHeight="1" thickBot="1" x14ac:dyDescent="0.3">
      <c r="B257" s="3"/>
      <c r="C257" s="4"/>
      <c r="D257" s="10"/>
      <c r="E257" s="6" t="str">
        <f t="shared" si="42"/>
        <v/>
      </c>
      <c r="F257" s="7" t="str">
        <f t="shared" si="34"/>
        <v/>
      </c>
      <c r="G257" s="9"/>
      <c r="H257" s="11"/>
      <c r="I257" s="11"/>
      <c r="J257" s="9"/>
      <c r="K257" s="6">
        <f t="shared" si="43"/>
        <v>0</v>
      </c>
      <c r="Q257" s="12" t="str">
        <f t="shared" si="35"/>
        <v/>
      </c>
      <c r="R257" s="12" t="str">
        <f t="shared" si="36"/>
        <v/>
      </c>
      <c r="S257" s="12">
        <f t="shared" si="37"/>
        <v>0</v>
      </c>
      <c r="T257" s="13" t="str">
        <f t="shared" si="38"/>
        <v/>
      </c>
      <c r="U257" s="12" t="str">
        <f t="shared" si="39"/>
        <v/>
      </c>
      <c r="V257" s="14" t="str">
        <f>IFERROR(F257*PE!$F$20,"")</f>
        <v/>
      </c>
      <c r="W257" s="12">
        <f t="shared" si="40"/>
        <v>0</v>
      </c>
      <c r="X257" s="12">
        <f t="shared" si="41"/>
        <v>0</v>
      </c>
    </row>
    <row r="258" spans="2:24" ht="14.45" customHeight="1" thickBot="1" x14ac:dyDescent="0.3">
      <c r="B258" s="3"/>
      <c r="C258" s="4"/>
      <c r="D258" s="10"/>
      <c r="E258" s="6" t="str">
        <f t="shared" si="42"/>
        <v/>
      </c>
      <c r="F258" s="7" t="str">
        <f t="shared" si="34"/>
        <v/>
      </c>
      <c r="G258" s="9"/>
      <c r="H258" s="11"/>
      <c r="I258" s="11"/>
      <c r="J258" s="9"/>
      <c r="K258" s="6">
        <f t="shared" si="43"/>
        <v>0</v>
      </c>
      <c r="Q258" s="12" t="str">
        <f t="shared" si="35"/>
        <v/>
      </c>
      <c r="R258" s="12" t="str">
        <f t="shared" si="36"/>
        <v/>
      </c>
      <c r="S258" s="12">
        <f t="shared" si="37"/>
        <v>0</v>
      </c>
      <c r="T258" s="13" t="str">
        <f t="shared" si="38"/>
        <v/>
      </c>
      <c r="U258" s="12" t="str">
        <f t="shared" si="39"/>
        <v/>
      </c>
      <c r="V258" s="14" t="str">
        <f>IFERROR(F258*PE!$F$20,"")</f>
        <v/>
      </c>
      <c r="W258" s="12">
        <f t="shared" si="40"/>
        <v>0</v>
      </c>
      <c r="X258" s="12">
        <f t="shared" si="41"/>
        <v>0</v>
      </c>
    </row>
    <row r="259" spans="2:24" ht="14.45" customHeight="1" thickBot="1" x14ac:dyDescent="0.3">
      <c r="B259" s="3"/>
      <c r="C259" s="4"/>
      <c r="D259" s="10"/>
      <c r="E259" s="6" t="str">
        <f t="shared" si="42"/>
        <v/>
      </c>
      <c r="F259" s="7" t="str">
        <f t="shared" si="34"/>
        <v/>
      </c>
      <c r="G259" s="9"/>
      <c r="H259" s="11"/>
      <c r="I259" s="11"/>
      <c r="J259" s="9"/>
      <c r="K259" s="6">
        <f t="shared" si="43"/>
        <v>0</v>
      </c>
      <c r="Q259" s="12" t="str">
        <f t="shared" si="35"/>
        <v/>
      </c>
      <c r="R259" s="12" t="str">
        <f t="shared" si="36"/>
        <v/>
      </c>
      <c r="S259" s="12">
        <f t="shared" si="37"/>
        <v>0</v>
      </c>
      <c r="T259" s="13" t="str">
        <f t="shared" si="38"/>
        <v/>
      </c>
      <c r="U259" s="12" t="str">
        <f t="shared" si="39"/>
        <v/>
      </c>
      <c r="V259" s="14" t="str">
        <f>IFERROR(F259*PE!$F$20,"")</f>
        <v/>
      </c>
      <c r="W259" s="12">
        <f t="shared" si="40"/>
        <v>0</v>
      </c>
      <c r="X259" s="12">
        <f t="shared" si="41"/>
        <v>0</v>
      </c>
    </row>
    <row r="260" spans="2:24" ht="14.45" customHeight="1" thickBot="1" x14ac:dyDescent="0.3">
      <c r="B260" s="3"/>
      <c r="C260" s="4"/>
      <c r="D260" s="10"/>
      <c r="E260" s="6" t="str">
        <f t="shared" si="42"/>
        <v/>
      </c>
      <c r="F260" s="7" t="str">
        <f t="shared" si="34"/>
        <v/>
      </c>
      <c r="G260" s="9"/>
      <c r="H260" s="11"/>
      <c r="I260" s="11"/>
      <c r="J260" s="9"/>
      <c r="K260" s="6">
        <f t="shared" si="43"/>
        <v>0</v>
      </c>
      <c r="Q260" s="12" t="str">
        <f t="shared" si="35"/>
        <v/>
      </c>
      <c r="R260" s="12" t="str">
        <f t="shared" si="36"/>
        <v/>
      </c>
      <c r="S260" s="12">
        <f t="shared" si="37"/>
        <v>0</v>
      </c>
      <c r="T260" s="13" t="str">
        <f t="shared" si="38"/>
        <v/>
      </c>
      <c r="U260" s="12" t="str">
        <f t="shared" si="39"/>
        <v/>
      </c>
      <c r="V260" s="14" t="str">
        <f>IFERROR(F260*PE!$F$20,"")</f>
        <v/>
      </c>
      <c r="W260" s="12">
        <f t="shared" si="40"/>
        <v>0</v>
      </c>
      <c r="X260" s="12">
        <f t="shared" si="41"/>
        <v>0</v>
      </c>
    </row>
    <row r="261" spans="2:24" ht="14.45" customHeight="1" thickBot="1" x14ac:dyDescent="0.3">
      <c r="B261" s="3"/>
      <c r="C261" s="4"/>
      <c r="D261" s="10"/>
      <c r="E261" s="6" t="str">
        <f t="shared" si="42"/>
        <v/>
      </c>
      <c r="F261" s="7" t="str">
        <f t="shared" si="34"/>
        <v/>
      </c>
      <c r="G261" s="9"/>
      <c r="H261" s="11"/>
      <c r="I261" s="11"/>
      <c r="J261" s="9"/>
      <c r="K261" s="6">
        <f t="shared" si="43"/>
        <v>0</v>
      </c>
      <c r="Q261" s="12" t="str">
        <f t="shared" si="35"/>
        <v/>
      </c>
      <c r="R261" s="12" t="str">
        <f t="shared" si="36"/>
        <v/>
      </c>
      <c r="S261" s="12">
        <f t="shared" si="37"/>
        <v>0</v>
      </c>
      <c r="T261" s="13" t="str">
        <f t="shared" si="38"/>
        <v/>
      </c>
      <c r="U261" s="12" t="str">
        <f t="shared" si="39"/>
        <v/>
      </c>
      <c r="V261" s="14" t="str">
        <f>IFERROR(F261*PE!$F$20,"")</f>
        <v/>
      </c>
      <c r="W261" s="12">
        <f t="shared" si="40"/>
        <v>0</v>
      </c>
      <c r="X261" s="12">
        <f t="shared" si="41"/>
        <v>0</v>
      </c>
    </row>
    <row r="262" spans="2:24" ht="14.45" customHeight="1" thickBot="1" x14ac:dyDescent="0.3">
      <c r="B262" s="3"/>
      <c r="C262" s="4"/>
      <c r="D262" s="10"/>
      <c r="E262" s="6" t="str">
        <f t="shared" si="42"/>
        <v/>
      </c>
      <c r="F262" s="7" t="str">
        <f t="shared" si="34"/>
        <v/>
      </c>
      <c r="G262" s="9"/>
      <c r="H262" s="11"/>
      <c r="I262" s="11"/>
      <c r="J262" s="9"/>
      <c r="K262" s="6">
        <f t="shared" si="43"/>
        <v>0</v>
      </c>
      <c r="Q262" s="12" t="str">
        <f t="shared" si="35"/>
        <v/>
      </c>
      <c r="R262" s="12" t="str">
        <f t="shared" si="36"/>
        <v/>
      </c>
      <c r="S262" s="12">
        <f t="shared" si="37"/>
        <v>0</v>
      </c>
      <c r="T262" s="13" t="str">
        <f t="shared" si="38"/>
        <v/>
      </c>
      <c r="U262" s="12" t="str">
        <f t="shared" si="39"/>
        <v/>
      </c>
      <c r="V262" s="14" t="str">
        <f>IFERROR(F262*PE!$F$20,"")</f>
        <v/>
      </c>
      <c r="W262" s="12">
        <f t="shared" si="40"/>
        <v>0</v>
      </c>
      <c r="X262" s="12">
        <f t="shared" si="41"/>
        <v>0</v>
      </c>
    </row>
    <row r="263" spans="2:24" ht="14.45" customHeight="1" thickBot="1" x14ac:dyDescent="0.3">
      <c r="B263" s="3"/>
      <c r="C263" s="4"/>
      <c r="D263" s="10"/>
      <c r="E263" s="6" t="str">
        <f t="shared" si="42"/>
        <v/>
      </c>
      <c r="F263" s="7" t="str">
        <f t="shared" si="34"/>
        <v/>
      </c>
      <c r="G263" s="9"/>
      <c r="H263" s="11"/>
      <c r="I263" s="11"/>
      <c r="J263" s="9"/>
      <c r="K263" s="6">
        <f t="shared" si="43"/>
        <v>0</v>
      </c>
      <c r="Q263" s="12" t="str">
        <f t="shared" si="35"/>
        <v/>
      </c>
      <c r="R263" s="12" t="str">
        <f t="shared" si="36"/>
        <v/>
      </c>
      <c r="S263" s="12">
        <f t="shared" si="37"/>
        <v>0</v>
      </c>
      <c r="T263" s="13" t="str">
        <f t="shared" si="38"/>
        <v/>
      </c>
      <c r="U263" s="12" t="str">
        <f t="shared" si="39"/>
        <v/>
      </c>
      <c r="V263" s="14" t="str">
        <f>IFERROR(F263*PE!$F$20,"")</f>
        <v/>
      </c>
      <c r="W263" s="12">
        <f t="shared" si="40"/>
        <v>0</v>
      </c>
      <c r="X263" s="12">
        <f t="shared" si="41"/>
        <v>0</v>
      </c>
    </row>
    <row r="264" spans="2:24" ht="14.45" customHeight="1" thickBot="1" x14ac:dyDescent="0.3">
      <c r="B264" s="3"/>
      <c r="C264" s="4"/>
      <c r="D264" s="10"/>
      <c r="E264" s="6" t="str">
        <f t="shared" si="42"/>
        <v/>
      </c>
      <c r="F264" s="7" t="str">
        <f t="shared" si="34"/>
        <v/>
      </c>
      <c r="G264" s="9"/>
      <c r="H264" s="11"/>
      <c r="I264" s="11"/>
      <c r="J264" s="9"/>
      <c r="K264" s="6">
        <f t="shared" si="43"/>
        <v>0</v>
      </c>
      <c r="Q264" s="12" t="str">
        <f t="shared" si="35"/>
        <v/>
      </c>
      <c r="R264" s="12" t="str">
        <f t="shared" si="36"/>
        <v/>
      </c>
      <c r="S264" s="12">
        <f t="shared" si="37"/>
        <v>0</v>
      </c>
      <c r="T264" s="13" t="str">
        <f t="shared" si="38"/>
        <v/>
      </c>
      <c r="U264" s="12" t="str">
        <f t="shared" si="39"/>
        <v/>
      </c>
      <c r="V264" s="14" t="str">
        <f>IFERROR(F264*PE!$F$20,"")</f>
        <v/>
      </c>
      <c r="W264" s="12">
        <f t="shared" si="40"/>
        <v>0</v>
      </c>
      <c r="X264" s="12">
        <f t="shared" si="41"/>
        <v>0</v>
      </c>
    </row>
    <row r="265" spans="2:24" ht="14.45" customHeight="1" thickBot="1" x14ac:dyDescent="0.3">
      <c r="B265" s="3"/>
      <c r="C265" s="4"/>
      <c r="D265" s="10"/>
      <c r="E265" s="6" t="str">
        <f t="shared" si="42"/>
        <v/>
      </c>
      <c r="F265" s="7" t="str">
        <f t="shared" si="34"/>
        <v/>
      </c>
      <c r="G265" s="9"/>
      <c r="H265" s="11"/>
      <c r="I265" s="11"/>
      <c r="J265" s="9"/>
      <c r="K265" s="6">
        <f t="shared" si="43"/>
        <v>0</v>
      </c>
      <c r="Q265" s="12" t="str">
        <f t="shared" si="35"/>
        <v/>
      </c>
      <c r="R265" s="12" t="str">
        <f t="shared" si="36"/>
        <v/>
      </c>
      <c r="S265" s="12">
        <f t="shared" si="37"/>
        <v>0</v>
      </c>
      <c r="T265" s="13" t="str">
        <f t="shared" si="38"/>
        <v/>
      </c>
      <c r="U265" s="12" t="str">
        <f t="shared" si="39"/>
        <v/>
      </c>
      <c r="V265" s="14" t="str">
        <f>IFERROR(F265*PE!$F$20,"")</f>
        <v/>
      </c>
      <c r="W265" s="12">
        <f t="shared" si="40"/>
        <v>0</v>
      </c>
      <c r="X265" s="12">
        <f t="shared" si="41"/>
        <v>0</v>
      </c>
    </row>
    <row r="266" spans="2:24" ht="14.45" customHeight="1" thickBot="1" x14ac:dyDescent="0.3">
      <c r="B266" s="3"/>
      <c r="C266" s="4"/>
      <c r="D266" s="10"/>
      <c r="E266" s="6" t="str">
        <f t="shared" si="42"/>
        <v/>
      </c>
      <c r="F266" s="7" t="str">
        <f t="shared" si="34"/>
        <v/>
      </c>
      <c r="G266" s="9"/>
      <c r="H266" s="11"/>
      <c r="I266" s="11"/>
      <c r="J266" s="9"/>
      <c r="K266" s="6">
        <f t="shared" si="43"/>
        <v>0</v>
      </c>
      <c r="Q266" s="12" t="str">
        <f t="shared" si="35"/>
        <v/>
      </c>
      <c r="R266" s="12" t="str">
        <f t="shared" si="36"/>
        <v/>
      </c>
      <c r="S266" s="12">
        <f t="shared" si="37"/>
        <v>0</v>
      </c>
      <c r="T266" s="13" t="str">
        <f t="shared" si="38"/>
        <v/>
      </c>
      <c r="U266" s="12" t="str">
        <f t="shared" si="39"/>
        <v/>
      </c>
      <c r="V266" s="14" t="str">
        <f>IFERROR(F266*PE!$F$20,"")</f>
        <v/>
      </c>
      <c r="W266" s="12">
        <f t="shared" si="40"/>
        <v>0</v>
      </c>
      <c r="X266" s="12">
        <f t="shared" si="41"/>
        <v>0</v>
      </c>
    </row>
    <row r="267" spans="2:24" ht="14.45" customHeight="1" thickBot="1" x14ac:dyDescent="0.3">
      <c r="B267" s="3"/>
      <c r="C267" s="4"/>
      <c r="D267" s="10"/>
      <c r="E267" s="6" t="str">
        <f t="shared" si="42"/>
        <v/>
      </c>
      <c r="F267" s="7" t="str">
        <f t="shared" si="34"/>
        <v/>
      </c>
      <c r="G267" s="9"/>
      <c r="H267" s="11"/>
      <c r="I267" s="11"/>
      <c r="J267" s="9"/>
      <c r="K267" s="6">
        <f t="shared" si="43"/>
        <v>0</v>
      </c>
      <c r="Q267" s="12" t="str">
        <f t="shared" si="35"/>
        <v/>
      </c>
      <c r="R267" s="12" t="str">
        <f t="shared" si="36"/>
        <v/>
      </c>
      <c r="S267" s="12">
        <f t="shared" si="37"/>
        <v>0</v>
      </c>
      <c r="T267" s="13" t="str">
        <f t="shared" si="38"/>
        <v/>
      </c>
      <c r="U267" s="12" t="str">
        <f t="shared" si="39"/>
        <v/>
      </c>
      <c r="V267" s="14" t="str">
        <f>IFERROR(F267*PE!$F$20,"")</f>
        <v/>
      </c>
      <c r="W267" s="12">
        <f t="shared" si="40"/>
        <v>0</v>
      </c>
      <c r="X267" s="12">
        <f t="shared" si="41"/>
        <v>0</v>
      </c>
    </row>
    <row r="268" spans="2:24" ht="14.45" customHeight="1" thickBot="1" x14ac:dyDescent="0.3">
      <c r="B268" s="3"/>
      <c r="C268" s="4"/>
      <c r="D268" s="10"/>
      <c r="E268" s="6" t="str">
        <f t="shared" si="42"/>
        <v/>
      </c>
      <c r="F268" s="7" t="str">
        <f t="shared" si="34"/>
        <v/>
      </c>
      <c r="G268" s="9"/>
      <c r="H268" s="11"/>
      <c r="I268" s="11"/>
      <c r="J268" s="9"/>
      <c r="K268" s="6">
        <f t="shared" si="43"/>
        <v>0</v>
      </c>
      <c r="Q268" s="12" t="str">
        <f t="shared" si="35"/>
        <v/>
      </c>
      <c r="R268" s="12" t="str">
        <f t="shared" si="36"/>
        <v/>
      </c>
      <c r="S268" s="12">
        <f t="shared" si="37"/>
        <v>0</v>
      </c>
      <c r="T268" s="13" t="str">
        <f t="shared" si="38"/>
        <v/>
      </c>
      <c r="U268" s="12" t="str">
        <f t="shared" si="39"/>
        <v/>
      </c>
      <c r="V268" s="14" t="str">
        <f>IFERROR(F268*PE!$F$20,"")</f>
        <v/>
      </c>
      <c r="W268" s="12">
        <f t="shared" si="40"/>
        <v>0</v>
      </c>
      <c r="X268" s="12">
        <f t="shared" si="41"/>
        <v>0</v>
      </c>
    </row>
    <row r="269" spans="2:24" ht="14.45" customHeight="1" thickBot="1" x14ac:dyDescent="0.3">
      <c r="B269" s="3"/>
      <c r="C269" s="4"/>
      <c r="D269" s="10"/>
      <c r="E269" s="6" t="str">
        <f t="shared" si="42"/>
        <v/>
      </c>
      <c r="F269" s="7" t="str">
        <f t="shared" ref="F269:F332" si="44">IFERROR(E269/SUM($E$12:$E$511),"")</f>
        <v/>
      </c>
      <c r="G269" s="9"/>
      <c r="H269" s="11"/>
      <c r="I269" s="11"/>
      <c r="J269" s="9"/>
      <c r="K269" s="6">
        <f t="shared" si="43"/>
        <v>0</v>
      </c>
      <c r="Q269" s="12" t="str">
        <f t="shared" ref="Q269:Q332" si="45">IFERROR(H269*E269,"")</f>
        <v/>
      </c>
      <c r="R269" s="12" t="str">
        <f t="shared" ref="R269:R332" si="46">IFERROR(I269*E269,"")</f>
        <v/>
      </c>
      <c r="S269" s="12">
        <f t="shared" ref="S269:S332" si="47">IFERROR(C269-K269,"")</f>
        <v>0</v>
      </c>
      <c r="T269" s="13" t="str">
        <f t="shared" ref="T269:T332" si="48">IFERROR(S269/C269,"")</f>
        <v/>
      </c>
      <c r="U269" s="12" t="str">
        <f t="shared" ref="U269:U332" si="49">IFERROR(V269*C269,"")</f>
        <v/>
      </c>
      <c r="V269" s="14" t="str">
        <f>IFERROR(F269*PE!$F$20,"")</f>
        <v/>
      </c>
      <c r="W269" s="12">
        <f t="shared" ref="W269:W332" si="50">IFERROR(J269*D269,"")</f>
        <v>0</v>
      </c>
      <c r="X269" s="12">
        <f t="shared" ref="X269:X332" si="51">IFERROR(G269*D269,"")</f>
        <v>0</v>
      </c>
    </row>
    <row r="270" spans="2:24" ht="14.45" customHeight="1" thickBot="1" x14ac:dyDescent="0.3">
      <c r="B270" s="3"/>
      <c r="C270" s="4"/>
      <c r="D270" s="10"/>
      <c r="E270" s="6" t="str">
        <f t="shared" si="42"/>
        <v/>
      </c>
      <c r="F270" s="7" t="str">
        <f t="shared" si="44"/>
        <v/>
      </c>
      <c r="G270" s="9"/>
      <c r="H270" s="11"/>
      <c r="I270" s="11"/>
      <c r="J270" s="9"/>
      <c r="K270" s="6">
        <f t="shared" si="43"/>
        <v>0</v>
      </c>
      <c r="Q270" s="12" t="str">
        <f t="shared" si="45"/>
        <v/>
      </c>
      <c r="R270" s="12" t="str">
        <f t="shared" si="46"/>
        <v/>
      </c>
      <c r="S270" s="12">
        <f t="shared" si="47"/>
        <v>0</v>
      </c>
      <c r="T270" s="13" t="str">
        <f t="shared" si="48"/>
        <v/>
      </c>
      <c r="U270" s="12" t="str">
        <f t="shared" si="49"/>
        <v/>
      </c>
      <c r="V270" s="14" t="str">
        <f>IFERROR(F270*PE!$F$20,"")</f>
        <v/>
      </c>
      <c r="W270" s="12">
        <f t="shared" si="50"/>
        <v>0</v>
      </c>
      <c r="X270" s="12">
        <f t="shared" si="51"/>
        <v>0</v>
      </c>
    </row>
    <row r="271" spans="2:24" ht="14.45" customHeight="1" thickBot="1" x14ac:dyDescent="0.3">
      <c r="B271" s="3"/>
      <c r="C271" s="4"/>
      <c r="D271" s="10"/>
      <c r="E271" s="6" t="str">
        <f t="shared" si="42"/>
        <v/>
      </c>
      <c r="F271" s="7" t="str">
        <f t="shared" si="44"/>
        <v/>
      </c>
      <c r="G271" s="9"/>
      <c r="H271" s="11"/>
      <c r="I271" s="11"/>
      <c r="J271" s="9"/>
      <c r="K271" s="6">
        <f t="shared" si="43"/>
        <v>0</v>
      </c>
      <c r="Q271" s="12" t="str">
        <f t="shared" si="45"/>
        <v/>
      </c>
      <c r="R271" s="12" t="str">
        <f t="shared" si="46"/>
        <v/>
      </c>
      <c r="S271" s="12">
        <f t="shared" si="47"/>
        <v>0</v>
      </c>
      <c r="T271" s="13" t="str">
        <f t="shared" si="48"/>
        <v/>
      </c>
      <c r="U271" s="12" t="str">
        <f t="shared" si="49"/>
        <v/>
      </c>
      <c r="V271" s="14" t="str">
        <f>IFERROR(F271*PE!$F$20,"")</f>
        <v/>
      </c>
      <c r="W271" s="12">
        <f t="shared" si="50"/>
        <v>0</v>
      </c>
      <c r="X271" s="12">
        <f t="shared" si="51"/>
        <v>0</v>
      </c>
    </row>
    <row r="272" spans="2:24" ht="14.45" customHeight="1" thickBot="1" x14ac:dyDescent="0.3">
      <c r="B272" s="3"/>
      <c r="C272" s="4"/>
      <c r="D272" s="10"/>
      <c r="E272" s="6" t="str">
        <f t="shared" si="42"/>
        <v/>
      </c>
      <c r="F272" s="7" t="str">
        <f t="shared" si="44"/>
        <v/>
      </c>
      <c r="G272" s="9"/>
      <c r="H272" s="11"/>
      <c r="I272" s="11"/>
      <c r="J272" s="9"/>
      <c r="K272" s="6">
        <f t="shared" si="43"/>
        <v>0</v>
      </c>
      <c r="Q272" s="12" t="str">
        <f t="shared" si="45"/>
        <v/>
      </c>
      <c r="R272" s="12" t="str">
        <f t="shared" si="46"/>
        <v/>
      </c>
      <c r="S272" s="12">
        <f t="shared" si="47"/>
        <v>0</v>
      </c>
      <c r="T272" s="13" t="str">
        <f t="shared" si="48"/>
        <v/>
      </c>
      <c r="U272" s="12" t="str">
        <f t="shared" si="49"/>
        <v/>
      </c>
      <c r="V272" s="14" t="str">
        <f>IFERROR(F272*PE!$F$20,"")</f>
        <v/>
      </c>
      <c r="W272" s="12">
        <f t="shared" si="50"/>
        <v>0</v>
      </c>
      <c r="X272" s="12">
        <f t="shared" si="51"/>
        <v>0</v>
      </c>
    </row>
    <row r="273" spans="2:24" ht="14.45" customHeight="1" thickBot="1" x14ac:dyDescent="0.3">
      <c r="B273" s="3"/>
      <c r="C273" s="4"/>
      <c r="D273" s="10"/>
      <c r="E273" s="6" t="str">
        <f t="shared" si="42"/>
        <v/>
      </c>
      <c r="F273" s="7" t="str">
        <f t="shared" si="44"/>
        <v/>
      </c>
      <c r="G273" s="9"/>
      <c r="H273" s="11"/>
      <c r="I273" s="11"/>
      <c r="J273" s="9"/>
      <c r="K273" s="6">
        <f t="shared" si="43"/>
        <v>0</v>
      </c>
      <c r="Q273" s="12" t="str">
        <f t="shared" si="45"/>
        <v/>
      </c>
      <c r="R273" s="12" t="str">
        <f t="shared" si="46"/>
        <v/>
      </c>
      <c r="S273" s="12">
        <f t="shared" si="47"/>
        <v>0</v>
      </c>
      <c r="T273" s="13" t="str">
        <f t="shared" si="48"/>
        <v/>
      </c>
      <c r="U273" s="12" t="str">
        <f t="shared" si="49"/>
        <v/>
      </c>
      <c r="V273" s="14" t="str">
        <f>IFERROR(F273*PE!$F$20,"")</f>
        <v/>
      </c>
      <c r="W273" s="12">
        <f t="shared" si="50"/>
        <v>0</v>
      </c>
      <c r="X273" s="12">
        <f t="shared" si="51"/>
        <v>0</v>
      </c>
    </row>
    <row r="274" spans="2:24" ht="14.45" customHeight="1" thickBot="1" x14ac:dyDescent="0.3">
      <c r="B274" s="3"/>
      <c r="C274" s="4"/>
      <c r="D274" s="10"/>
      <c r="E274" s="6" t="str">
        <f t="shared" si="42"/>
        <v/>
      </c>
      <c r="F274" s="7" t="str">
        <f t="shared" si="44"/>
        <v/>
      </c>
      <c r="G274" s="9"/>
      <c r="H274" s="11"/>
      <c r="I274" s="11"/>
      <c r="J274" s="9"/>
      <c r="K274" s="6">
        <f t="shared" si="43"/>
        <v>0</v>
      </c>
      <c r="Q274" s="12" t="str">
        <f t="shared" si="45"/>
        <v/>
      </c>
      <c r="R274" s="12" t="str">
        <f t="shared" si="46"/>
        <v/>
      </c>
      <c r="S274" s="12">
        <f t="shared" si="47"/>
        <v>0</v>
      </c>
      <c r="T274" s="13" t="str">
        <f t="shared" si="48"/>
        <v/>
      </c>
      <c r="U274" s="12" t="str">
        <f t="shared" si="49"/>
        <v/>
      </c>
      <c r="V274" s="14" t="str">
        <f>IFERROR(F274*PE!$F$20,"")</f>
        <v/>
      </c>
      <c r="W274" s="12">
        <f t="shared" si="50"/>
        <v>0</v>
      </c>
      <c r="X274" s="12">
        <f t="shared" si="51"/>
        <v>0</v>
      </c>
    </row>
    <row r="275" spans="2:24" ht="14.45" customHeight="1" thickBot="1" x14ac:dyDescent="0.3">
      <c r="B275" s="3"/>
      <c r="C275" s="4"/>
      <c r="D275" s="10"/>
      <c r="E275" s="6" t="str">
        <f t="shared" si="42"/>
        <v/>
      </c>
      <c r="F275" s="7" t="str">
        <f t="shared" si="44"/>
        <v/>
      </c>
      <c r="G275" s="9"/>
      <c r="H275" s="11"/>
      <c r="I275" s="11"/>
      <c r="J275" s="9"/>
      <c r="K275" s="6">
        <f t="shared" si="43"/>
        <v>0</v>
      </c>
      <c r="Q275" s="12" t="str">
        <f t="shared" si="45"/>
        <v/>
      </c>
      <c r="R275" s="12" t="str">
        <f t="shared" si="46"/>
        <v/>
      </c>
      <c r="S275" s="12">
        <f t="shared" si="47"/>
        <v>0</v>
      </c>
      <c r="T275" s="13" t="str">
        <f t="shared" si="48"/>
        <v/>
      </c>
      <c r="U275" s="12" t="str">
        <f t="shared" si="49"/>
        <v/>
      </c>
      <c r="V275" s="14" t="str">
        <f>IFERROR(F275*PE!$F$20,"")</f>
        <v/>
      </c>
      <c r="W275" s="12">
        <f t="shared" si="50"/>
        <v>0</v>
      </c>
      <c r="X275" s="12">
        <f t="shared" si="51"/>
        <v>0</v>
      </c>
    </row>
    <row r="276" spans="2:24" ht="14.45" customHeight="1" thickBot="1" x14ac:dyDescent="0.3">
      <c r="B276" s="3"/>
      <c r="C276" s="4"/>
      <c r="D276" s="10"/>
      <c r="E276" s="6" t="str">
        <f t="shared" si="42"/>
        <v/>
      </c>
      <c r="F276" s="7" t="str">
        <f t="shared" si="44"/>
        <v/>
      </c>
      <c r="G276" s="9"/>
      <c r="H276" s="11"/>
      <c r="I276" s="11"/>
      <c r="J276" s="9"/>
      <c r="K276" s="6">
        <f t="shared" si="43"/>
        <v>0</v>
      </c>
      <c r="Q276" s="12" t="str">
        <f t="shared" si="45"/>
        <v/>
      </c>
      <c r="R276" s="12" t="str">
        <f t="shared" si="46"/>
        <v/>
      </c>
      <c r="S276" s="12">
        <f t="shared" si="47"/>
        <v>0</v>
      </c>
      <c r="T276" s="13" t="str">
        <f t="shared" si="48"/>
        <v/>
      </c>
      <c r="U276" s="12" t="str">
        <f t="shared" si="49"/>
        <v/>
      </c>
      <c r="V276" s="14" t="str">
        <f>IFERROR(F276*PE!$F$20,"")</f>
        <v/>
      </c>
      <c r="W276" s="12">
        <f t="shared" si="50"/>
        <v>0</v>
      </c>
      <c r="X276" s="12">
        <f t="shared" si="51"/>
        <v>0</v>
      </c>
    </row>
    <row r="277" spans="2:24" ht="14.45" customHeight="1" thickBot="1" x14ac:dyDescent="0.3">
      <c r="B277" s="3"/>
      <c r="C277" s="4"/>
      <c r="D277" s="10"/>
      <c r="E277" s="6" t="str">
        <f t="shared" si="42"/>
        <v/>
      </c>
      <c r="F277" s="7" t="str">
        <f t="shared" si="44"/>
        <v/>
      </c>
      <c r="G277" s="9"/>
      <c r="H277" s="11"/>
      <c r="I277" s="11"/>
      <c r="J277" s="9"/>
      <c r="K277" s="6">
        <f t="shared" si="43"/>
        <v>0</v>
      </c>
      <c r="Q277" s="12" t="str">
        <f t="shared" si="45"/>
        <v/>
      </c>
      <c r="R277" s="12" t="str">
        <f t="shared" si="46"/>
        <v/>
      </c>
      <c r="S277" s="12">
        <f t="shared" si="47"/>
        <v>0</v>
      </c>
      <c r="T277" s="13" t="str">
        <f t="shared" si="48"/>
        <v/>
      </c>
      <c r="U277" s="12" t="str">
        <f t="shared" si="49"/>
        <v/>
      </c>
      <c r="V277" s="14" t="str">
        <f>IFERROR(F277*PE!$F$20,"")</f>
        <v/>
      </c>
      <c r="W277" s="12">
        <f t="shared" si="50"/>
        <v>0</v>
      </c>
      <c r="X277" s="12">
        <f t="shared" si="51"/>
        <v>0</v>
      </c>
    </row>
    <row r="278" spans="2:24" ht="14.45" customHeight="1" thickBot="1" x14ac:dyDescent="0.3">
      <c r="B278" s="3"/>
      <c r="C278" s="4"/>
      <c r="D278" s="10"/>
      <c r="E278" s="6" t="str">
        <f t="shared" si="42"/>
        <v/>
      </c>
      <c r="F278" s="7" t="str">
        <f t="shared" si="44"/>
        <v/>
      </c>
      <c r="G278" s="9"/>
      <c r="H278" s="11"/>
      <c r="I278" s="11"/>
      <c r="J278" s="9"/>
      <c r="K278" s="6">
        <f t="shared" si="43"/>
        <v>0</v>
      </c>
      <c r="Q278" s="12" t="str">
        <f t="shared" si="45"/>
        <v/>
      </c>
      <c r="R278" s="12" t="str">
        <f t="shared" si="46"/>
        <v/>
      </c>
      <c r="S278" s="12">
        <f t="shared" si="47"/>
        <v>0</v>
      </c>
      <c r="T278" s="13" t="str">
        <f t="shared" si="48"/>
        <v/>
      </c>
      <c r="U278" s="12" t="str">
        <f t="shared" si="49"/>
        <v/>
      </c>
      <c r="V278" s="14" t="str">
        <f>IFERROR(F278*PE!$F$20,"")</f>
        <v/>
      </c>
      <c r="W278" s="12">
        <f t="shared" si="50"/>
        <v>0</v>
      </c>
      <c r="X278" s="12">
        <f t="shared" si="51"/>
        <v>0</v>
      </c>
    </row>
    <row r="279" spans="2:24" ht="14.45" customHeight="1" thickBot="1" x14ac:dyDescent="0.3">
      <c r="B279" s="3"/>
      <c r="C279" s="4"/>
      <c r="D279" s="10"/>
      <c r="E279" s="6" t="str">
        <f t="shared" si="42"/>
        <v/>
      </c>
      <c r="F279" s="7" t="str">
        <f t="shared" si="44"/>
        <v/>
      </c>
      <c r="G279" s="9"/>
      <c r="H279" s="11"/>
      <c r="I279" s="11"/>
      <c r="J279" s="9"/>
      <c r="K279" s="6">
        <f t="shared" si="43"/>
        <v>0</v>
      </c>
      <c r="Q279" s="12" t="str">
        <f t="shared" si="45"/>
        <v/>
      </c>
      <c r="R279" s="12" t="str">
        <f t="shared" si="46"/>
        <v/>
      </c>
      <c r="S279" s="12">
        <f t="shared" si="47"/>
        <v>0</v>
      </c>
      <c r="T279" s="13" t="str">
        <f t="shared" si="48"/>
        <v/>
      </c>
      <c r="U279" s="12" t="str">
        <f t="shared" si="49"/>
        <v/>
      </c>
      <c r="V279" s="14" t="str">
        <f>IFERROR(F279*PE!$F$20,"")</f>
        <v/>
      </c>
      <c r="W279" s="12">
        <f t="shared" si="50"/>
        <v>0</v>
      </c>
      <c r="X279" s="12">
        <f t="shared" si="51"/>
        <v>0</v>
      </c>
    </row>
    <row r="280" spans="2:24" ht="14.45" customHeight="1" thickBot="1" x14ac:dyDescent="0.3">
      <c r="B280" s="3"/>
      <c r="C280" s="4"/>
      <c r="D280" s="10"/>
      <c r="E280" s="6" t="str">
        <f t="shared" si="42"/>
        <v/>
      </c>
      <c r="F280" s="7" t="str">
        <f t="shared" si="44"/>
        <v/>
      </c>
      <c r="G280" s="9"/>
      <c r="H280" s="11"/>
      <c r="I280" s="11"/>
      <c r="J280" s="9"/>
      <c r="K280" s="6">
        <f t="shared" si="43"/>
        <v>0</v>
      </c>
      <c r="Q280" s="12" t="str">
        <f t="shared" si="45"/>
        <v/>
      </c>
      <c r="R280" s="12" t="str">
        <f t="shared" si="46"/>
        <v/>
      </c>
      <c r="S280" s="12">
        <f t="shared" si="47"/>
        <v>0</v>
      </c>
      <c r="T280" s="13" t="str">
        <f t="shared" si="48"/>
        <v/>
      </c>
      <c r="U280" s="12" t="str">
        <f t="shared" si="49"/>
        <v/>
      </c>
      <c r="V280" s="14" t="str">
        <f>IFERROR(F280*PE!$F$20,"")</f>
        <v/>
      </c>
      <c r="W280" s="12">
        <f t="shared" si="50"/>
        <v>0</v>
      </c>
      <c r="X280" s="12">
        <f t="shared" si="51"/>
        <v>0</v>
      </c>
    </row>
    <row r="281" spans="2:24" ht="14.45" customHeight="1" thickBot="1" x14ac:dyDescent="0.3">
      <c r="B281" s="3"/>
      <c r="C281" s="4"/>
      <c r="D281" s="10"/>
      <c r="E281" s="6" t="str">
        <f t="shared" si="42"/>
        <v/>
      </c>
      <c r="F281" s="7" t="str">
        <f t="shared" si="44"/>
        <v/>
      </c>
      <c r="G281" s="9"/>
      <c r="H281" s="11"/>
      <c r="I281" s="11"/>
      <c r="J281" s="9"/>
      <c r="K281" s="6">
        <f t="shared" si="43"/>
        <v>0</v>
      </c>
      <c r="Q281" s="12" t="str">
        <f t="shared" si="45"/>
        <v/>
      </c>
      <c r="R281" s="12" t="str">
        <f t="shared" si="46"/>
        <v/>
      </c>
      <c r="S281" s="12">
        <f t="shared" si="47"/>
        <v>0</v>
      </c>
      <c r="T281" s="13" t="str">
        <f t="shared" si="48"/>
        <v/>
      </c>
      <c r="U281" s="12" t="str">
        <f t="shared" si="49"/>
        <v/>
      </c>
      <c r="V281" s="14" t="str">
        <f>IFERROR(F281*PE!$F$20,"")</f>
        <v/>
      </c>
      <c r="W281" s="12">
        <f t="shared" si="50"/>
        <v>0</v>
      </c>
      <c r="X281" s="12">
        <f t="shared" si="51"/>
        <v>0</v>
      </c>
    </row>
    <row r="282" spans="2:24" ht="14.45" customHeight="1" thickBot="1" x14ac:dyDescent="0.3">
      <c r="B282" s="3"/>
      <c r="C282" s="4"/>
      <c r="D282" s="10"/>
      <c r="E282" s="6" t="str">
        <f t="shared" si="42"/>
        <v/>
      </c>
      <c r="F282" s="7" t="str">
        <f t="shared" si="44"/>
        <v/>
      </c>
      <c r="G282" s="9"/>
      <c r="H282" s="11"/>
      <c r="I282" s="11"/>
      <c r="J282" s="9"/>
      <c r="K282" s="6">
        <f t="shared" si="43"/>
        <v>0</v>
      </c>
      <c r="Q282" s="12" t="str">
        <f t="shared" si="45"/>
        <v/>
      </c>
      <c r="R282" s="12" t="str">
        <f t="shared" si="46"/>
        <v/>
      </c>
      <c r="S282" s="12">
        <f t="shared" si="47"/>
        <v>0</v>
      </c>
      <c r="T282" s="13" t="str">
        <f t="shared" si="48"/>
        <v/>
      </c>
      <c r="U282" s="12" t="str">
        <f t="shared" si="49"/>
        <v/>
      </c>
      <c r="V282" s="14" t="str">
        <f>IFERROR(F282*PE!$F$20,"")</f>
        <v/>
      </c>
      <c r="W282" s="12">
        <f t="shared" si="50"/>
        <v>0</v>
      </c>
      <c r="X282" s="12">
        <f t="shared" si="51"/>
        <v>0</v>
      </c>
    </row>
    <row r="283" spans="2:24" ht="14.45" customHeight="1" thickBot="1" x14ac:dyDescent="0.3">
      <c r="B283" s="3"/>
      <c r="C283" s="4"/>
      <c r="D283" s="10"/>
      <c r="E283" s="6" t="str">
        <f t="shared" si="42"/>
        <v/>
      </c>
      <c r="F283" s="7" t="str">
        <f t="shared" si="44"/>
        <v/>
      </c>
      <c r="G283" s="9"/>
      <c r="H283" s="11"/>
      <c r="I283" s="11"/>
      <c r="J283" s="9"/>
      <c r="K283" s="6">
        <f t="shared" si="43"/>
        <v>0</v>
      </c>
      <c r="Q283" s="12" t="str">
        <f t="shared" si="45"/>
        <v/>
      </c>
      <c r="R283" s="12" t="str">
        <f t="shared" si="46"/>
        <v/>
      </c>
      <c r="S283" s="12">
        <f t="shared" si="47"/>
        <v>0</v>
      </c>
      <c r="T283" s="13" t="str">
        <f t="shared" si="48"/>
        <v/>
      </c>
      <c r="U283" s="12" t="str">
        <f t="shared" si="49"/>
        <v/>
      </c>
      <c r="V283" s="14" t="str">
        <f>IFERROR(F283*PE!$F$20,"")</f>
        <v/>
      </c>
      <c r="W283" s="12">
        <f t="shared" si="50"/>
        <v>0</v>
      </c>
      <c r="X283" s="12">
        <f t="shared" si="51"/>
        <v>0</v>
      </c>
    </row>
    <row r="284" spans="2:24" ht="14.45" customHeight="1" thickBot="1" x14ac:dyDescent="0.3">
      <c r="B284" s="3"/>
      <c r="C284" s="4"/>
      <c r="D284" s="10"/>
      <c r="E284" s="6" t="str">
        <f t="shared" si="42"/>
        <v/>
      </c>
      <c r="F284" s="7" t="str">
        <f t="shared" si="44"/>
        <v/>
      </c>
      <c r="G284" s="9"/>
      <c r="H284" s="11"/>
      <c r="I284" s="11"/>
      <c r="J284" s="9"/>
      <c r="K284" s="6">
        <f t="shared" si="43"/>
        <v>0</v>
      </c>
      <c r="Q284" s="12" t="str">
        <f t="shared" si="45"/>
        <v/>
      </c>
      <c r="R284" s="12" t="str">
        <f t="shared" si="46"/>
        <v/>
      </c>
      <c r="S284" s="12">
        <f t="shared" si="47"/>
        <v>0</v>
      </c>
      <c r="T284" s="13" t="str">
        <f t="shared" si="48"/>
        <v/>
      </c>
      <c r="U284" s="12" t="str">
        <f t="shared" si="49"/>
        <v/>
      </c>
      <c r="V284" s="14" t="str">
        <f>IFERROR(F284*PE!$F$20,"")</f>
        <v/>
      </c>
      <c r="W284" s="12">
        <f t="shared" si="50"/>
        <v>0</v>
      </c>
      <c r="X284" s="12">
        <f t="shared" si="51"/>
        <v>0</v>
      </c>
    </row>
    <row r="285" spans="2:24" ht="14.45" customHeight="1" thickBot="1" x14ac:dyDescent="0.3">
      <c r="B285" s="3"/>
      <c r="C285" s="4"/>
      <c r="D285" s="10"/>
      <c r="E285" s="6" t="str">
        <f t="shared" si="42"/>
        <v/>
      </c>
      <c r="F285" s="7" t="str">
        <f t="shared" si="44"/>
        <v/>
      </c>
      <c r="G285" s="9"/>
      <c r="H285" s="11"/>
      <c r="I285" s="11"/>
      <c r="J285" s="9"/>
      <c r="K285" s="6">
        <f t="shared" si="43"/>
        <v>0</v>
      </c>
      <c r="Q285" s="12" t="str">
        <f t="shared" si="45"/>
        <v/>
      </c>
      <c r="R285" s="12" t="str">
        <f t="shared" si="46"/>
        <v/>
      </c>
      <c r="S285" s="12">
        <f t="shared" si="47"/>
        <v>0</v>
      </c>
      <c r="T285" s="13" t="str">
        <f t="shared" si="48"/>
        <v/>
      </c>
      <c r="U285" s="12" t="str">
        <f t="shared" si="49"/>
        <v/>
      </c>
      <c r="V285" s="14" t="str">
        <f>IFERROR(F285*PE!$F$20,"")</f>
        <v/>
      </c>
      <c r="W285" s="12">
        <f t="shared" si="50"/>
        <v>0</v>
      </c>
      <c r="X285" s="12">
        <f t="shared" si="51"/>
        <v>0</v>
      </c>
    </row>
    <row r="286" spans="2:24" ht="14.45" customHeight="1" thickBot="1" x14ac:dyDescent="0.3">
      <c r="B286" s="3"/>
      <c r="C286" s="4"/>
      <c r="D286" s="10"/>
      <c r="E286" s="6" t="str">
        <f t="shared" si="42"/>
        <v/>
      </c>
      <c r="F286" s="7" t="str">
        <f t="shared" si="44"/>
        <v/>
      </c>
      <c r="G286" s="9"/>
      <c r="H286" s="11"/>
      <c r="I286" s="11"/>
      <c r="J286" s="9"/>
      <c r="K286" s="6">
        <f t="shared" si="43"/>
        <v>0</v>
      </c>
      <c r="Q286" s="12" t="str">
        <f t="shared" si="45"/>
        <v/>
      </c>
      <c r="R286" s="12" t="str">
        <f t="shared" si="46"/>
        <v/>
      </c>
      <c r="S286" s="12">
        <f t="shared" si="47"/>
        <v>0</v>
      </c>
      <c r="T286" s="13" t="str">
        <f t="shared" si="48"/>
        <v/>
      </c>
      <c r="U286" s="12" t="str">
        <f t="shared" si="49"/>
        <v/>
      </c>
      <c r="V286" s="14" t="str">
        <f>IFERROR(F286*PE!$F$20,"")</f>
        <v/>
      </c>
      <c r="W286" s="12">
        <f t="shared" si="50"/>
        <v>0</v>
      </c>
      <c r="X286" s="12">
        <f t="shared" si="51"/>
        <v>0</v>
      </c>
    </row>
    <row r="287" spans="2:24" ht="14.45" customHeight="1" thickBot="1" x14ac:dyDescent="0.3">
      <c r="B287" s="3"/>
      <c r="C287" s="4"/>
      <c r="D287" s="10"/>
      <c r="E287" s="6" t="str">
        <f t="shared" ref="E287:E350" si="52">IFERROR(IF(B287="","",C287*D287),"")</f>
        <v/>
      </c>
      <c r="F287" s="7" t="str">
        <f t="shared" si="44"/>
        <v/>
      </c>
      <c r="G287" s="9"/>
      <c r="H287" s="11"/>
      <c r="I287" s="11"/>
      <c r="J287" s="9"/>
      <c r="K287" s="6">
        <f t="shared" ref="K287:K350" si="53">G287+C287*(H287+I287)+J287</f>
        <v>0</v>
      </c>
      <c r="Q287" s="12" t="str">
        <f t="shared" si="45"/>
        <v/>
      </c>
      <c r="R287" s="12" t="str">
        <f t="shared" si="46"/>
        <v/>
      </c>
      <c r="S287" s="12">
        <f t="shared" si="47"/>
        <v>0</v>
      </c>
      <c r="T287" s="13" t="str">
        <f t="shared" si="48"/>
        <v/>
      </c>
      <c r="U287" s="12" t="str">
        <f t="shared" si="49"/>
        <v/>
      </c>
      <c r="V287" s="14" t="str">
        <f>IFERROR(F287*PE!$F$20,"")</f>
        <v/>
      </c>
      <c r="W287" s="12">
        <f t="shared" si="50"/>
        <v>0</v>
      </c>
      <c r="X287" s="12">
        <f t="shared" si="51"/>
        <v>0</v>
      </c>
    </row>
    <row r="288" spans="2:24" ht="14.45" customHeight="1" thickBot="1" x14ac:dyDescent="0.3">
      <c r="B288" s="3"/>
      <c r="C288" s="4"/>
      <c r="D288" s="10"/>
      <c r="E288" s="6" t="str">
        <f t="shared" si="52"/>
        <v/>
      </c>
      <c r="F288" s="7" t="str">
        <f t="shared" si="44"/>
        <v/>
      </c>
      <c r="G288" s="9"/>
      <c r="H288" s="11"/>
      <c r="I288" s="11"/>
      <c r="J288" s="9"/>
      <c r="K288" s="6">
        <f t="shared" si="53"/>
        <v>0</v>
      </c>
      <c r="Q288" s="12" t="str">
        <f t="shared" si="45"/>
        <v/>
      </c>
      <c r="R288" s="12" t="str">
        <f t="shared" si="46"/>
        <v/>
      </c>
      <c r="S288" s="12">
        <f t="shared" si="47"/>
        <v>0</v>
      </c>
      <c r="T288" s="13" t="str">
        <f t="shared" si="48"/>
        <v/>
      </c>
      <c r="U288" s="12" t="str">
        <f t="shared" si="49"/>
        <v/>
      </c>
      <c r="V288" s="14" t="str">
        <f>IFERROR(F288*PE!$F$20,"")</f>
        <v/>
      </c>
      <c r="W288" s="12">
        <f t="shared" si="50"/>
        <v>0</v>
      </c>
      <c r="X288" s="12">
        <f t="shared" si="51"/>
        <v>0</v>
      </c>
    </row>
    <row r="289" spans="2:24" ht="14.45" customHeight="1" thickBot="1" x14ac:dyDescent="0.3">
      <c r="B289" s="3"/>
      <c r="C289" s="4"/>
      <c r="D289" s="10"/>
      <c r="E289" s="6" t="str">
        <f t="shared" si="52"/>
        <v/>
      </c>
      <c r="F289" s="7" t="str">
        <f t="shared" si="44"/>
        <v/>
      </c>
      <c r="G289" s="9"/>
      <c r="H289" s="11"/>
      <c r="I289" s="11"/>
      <c r="J289" s="9"/>
      <c r="K289" s="6">
        <f t="shared" si="53"/>
        <v>0</v>
      </c>
      <c r="Q289" s="12" t="str">
        <f t="shared" si="45"/>
        <v/>
      </c>
      <c r="R289" s="12" t="str">
        <f t="shared" si="46"/>
        <v/>
      </c>
      <c r="S289" s="12">
        <f t="shared" si="47"/>
        <v>0</v>
      </c>
      <c r="T289" s="13" t="str">
        <f t="shared" si="48"/>
        <v/>
      </c>
      <c r="U289" s="12" t="str">
        <f t="shared" si="49"/>
        <v/>
      </c>
      <c r="V289" s="14" t="str">
        <f>IFERROR(F289*PE!$F$20,"")</f>
        <v/>
      </c>
      <c r="W289" s="12">
        <f t="shared" si="50"/>
        <v>0</v>
      </c>
      <c r="X289" s="12">
        <f t="shared" si="51"/>
        <v>0</v>
      </c>
    </row>
    <row r="290" spans="2:24" ht="14.45" customHeight="1" thickBot="1" x14ac:dyDescent="0.3">
      <c r="B290" s="3"/>
      <c r="C290" s="4"/>
      <c r="D290" s="10"/>
      <c r="E290" s="6" t="str">
        <f t="shared" si="52"/>
        <v/>
      </c>
      <c r="F290" s="7" t="str">
        <f t="shared" si="44"/>
        <v/>
      </c>
      <c r="G290" s="9"/>
      <c r="H290" s="11"/>
      <c r="I290" s="11"/>
      <c r="J290" s="9"/>
      <c r="K290" s="6">
        <f t="shared" si="53"/>
        <v>0</v>
      </c>
      <c r="Q290" s="12" t="str">
        <f t="shared" si="45"/>
        <v/>
      </c>
      <c r="R290" s="12" t="str">
        <f t="shared" si="46"/>
        <v/>
      </c>
      <c r="S290" s="12">
        <f t="shared" si="47"/>
        <v>0</v>
      </c>
      <c r="T290" s="13" t="str">
        <f t="shared" si="48"/>
        <v/>
      </c>
      <c r="U290" s="12" t="str">
        <f t="shared" si="49"/>
        <v/>
      </c>
      <c r="V290" s="14" t="str">
        <f>IFERROR(F290*PE!$F$20,"")</f>
        <v/>
      </c>
      <c r="W290" s="12">
        <f t="shared" si="50"/>
        <v>0</v>
      </c>
      <c r="X290" s="12">
        <f t="shared" si="51"/>
        <v>0</v>
      </c>
    </row>
    <row r="291" spans="2:24" ht="14.45" customHeight="1" thickBot="1" x14ac:dyDescent="0.3">
      <c r="B291" s="3"/>
      <c r="C291" s="4"/>
      <c r="D291" s="10"/>
      <c r="E291" s="6" t="str">
        <f t="shared" si="52"/>
        <v/>
      </c>
      <c r="F291" s="7" t="str">
        <f t="shared" si="44"/>
        <v/>
      </c>
      <c r="G291" s="9"/>
      <c r="H291" s="11"/>
      <c r="I291" s="11"/>
      <c r="J291" s="9"/>
      <c r="K291" s="6">
        <f t="shared" si="53"/>
        <v>0</v>
      </c>
      <c r="Q291" s="12" t="str">
        <f t="shared" si="45"/>
        <v/>
      </c>
      <c r="R291" s="12" t="str">
        <f t="shared" si="46"/>
        <v/>
      </c>
      <c r="S291" s="12">
        <f t="shared" si="47"/>
        <v>0</v>
      </c>
      <c r="T291" s="13" t="str">
        <f t="shared" si="48"/>
        <v/>
      </c>
      <c r="U291" s="12" t="str">
        <f t="shared" si="49"/>
        <v/>
      </c>
      <c r="V291" s="14" t="str">
        <f>IFERROR(F291*PE!$F$20,"")</f>
        <v/>
      </c>
      <c r="W291" s="12">
        <f t="shared" si="50"/>
        <v>0</v>
      </c>
      <c r="X291" s="12">
        <f t="shared" si="51"/>
        <v>0</v>
      </c>
    </row>
    <row r="292" spans="2:24" ht="14.45" customHeight="1" thickBot="1" x14ac:dyDescent="0.3">
      <c r="B292" s="3"/>
      <c r="C292" s="4"/>
      <c r="D292" s="10"/>
      <c r="E292" s="6" t="str">
        <f t="shared" si="52"/>
        <v/>
      </c>
      <c r="F292" s="7" t="str">
        <f t="shared" si="44"/>
        <v/>
      </c>
      <c r="G292" s="9"/>
      <c r="H292" s="11"/>
      <c r="I292" s="11"/>
      <c r="J292" s="9"/>
      <c r="K292" s="6">
        <f t="shared" si="53"/>
        <v>0</v>
      </c>
      <c r="Q292" s="12" t="str">
        <f t="shared" si="45"/>
        <v/>
      </c>
      <c r="R292" s="12" t="str">
        <f t="shared" si="46"/>
        <v/>
      </c>
      <c r="S292" s="12">
        <f t="shared" si="47"/>
        <v>0</v>
      </c>
      <c r="T292" s="13" t="str">
        <f t="shared" si="48"/>
        <v/>
      </c>
      <c r="U292" s="12" t="str">
        <f t="shared" si="49"/>
        <v/>
      </c>
      <c r="V292" s="14" t="str">
        <f>IFERROR(F292*PE!$F$20,"")</f>
        <v/>
      </c>
      <c r="W292" s="12">
        <f t="shared" si="50"/>
        <v>0</v>
      </c>
      <c r="X292" s="12">
        <f t="shared" si="51"/>
        <v>0</v>
      </c>
    </row>
    <row r="293" spans="2:24" ht="14.45" customHeight="1" thickBot="1" x14ac:dyDescent="0.3">
      <c r="B293" s="3"/>
      <c r="C293" s="4"/>
      <c r="D293" s="10"/>
      <c r="E293" s="6" t="str">
        <f t="shared" si="52"/>
        <v/>
      </c>
      <c r="F293" s="7" t="str">
        <f t="shared" si="44"/>
        <v/>
      </c>
      <c r="G293" s="9"/>
      <c r="H293" s="11"/>
      <c r="I293" s="11"/>
      <c r="J293" s="9"/>
      <c r="K293" s="6">
        <f t="shared" si="53"/>
        <v>0</v>
      </c>
      <c r="Q293" s="12" t="str">
        <f t="shared" si="45"/>
        <v/>
      </c>
      <c r="R293" s="12" t="str">
        <f t="shared" si="46"/>
        <v/>
      </c>
      <c r="S293" s="12">
        <f t="shared" si="47"/>
        <v>0</v>
      </c>
      <c r="T293" s="13" t="str">
        <f t="shared" si="48"/>
        <v/>
      </c>
      <c r="U293" s="12" t="str">
        <f t="shared" si="49"/>
        <v/>
      </c>
      <c r="V293" s="14" t="str">
        <f>IFERROR(F293*PE!$F$20,"")</f>
        <v/>
      </c>
      <c r="W293" s="12">
        <f t="shared" si="50"/>
        <v>0</v>
      </c>
      <c r="X293" s="12">
        <f t="shared" si="51"/>
        <v>0</v>
      </c>
    </row>
    <row r="294" spans="2:24" ht="14.45" customHeight="1" thickBot="1" x14ac:dyDescent="0.3">
      <c r="B294" s="3"/>
      <c r="C294" s="4"/>
      <c r="D294" s="10"/>
      <c r="E294" s="6" t="str">
        <f t="shared" si="52"/>
        <v/>
      </c>
      <c r="F294" s="7" t="str">
        <f t="shared" si="44"/>
        <v/>
      </c>
      <c r="G294" s="9"/>
      <c r="H294" s="11"/>
      <c r="I294" s="11"/>
      <c r="J294" s="9"/>
      <c r="K294" s="6">
        <f t="shared" si="53"/>
        <v>0</v>
      </c>
      <c r="Q294" s="12" t="str">
        <f t="shared" si="45"/>
        <v/>
      </c>
      <c r="R294" s="12" t="str">
        <f t="shared" si="46"/>
        <v/>
      </c>
      <c r="S294" s="12">
        <f t="shared" si="47"/>
        <v>0</v>
      </c>
      <c r="T294" s="13" t="str">
        <f t="shared" si="48"/>
        <v/>
      </c>
      <c r="U294" s="12" t="str">
        <f t="shared" si="49"/>
        <v/>
      </c>
      <c r="V294" s="14" t="str">
        <f>IFERROR(F294*PE!$F$20,"")</f>
        <v/>
      </c>
      <c r="W294" s="12">
        <f t="shared" si="50"/>
        <v>0</v>
      </c>
      <c r="X294" s="12">
        <f t="shared" si="51"/>
        <v>0</v>
      </c>
    </row>
    <row r="295" spans="2:24" ht="14.45" customHeight="1" thickBot="1" x14ac:dyDescent="0.3">
      <c r="B295" s="3"/>
      <c r="C295" s="4"/>
      <c r="D295" s="10"/>
      <c r="E295" s="6" t="str">
        <f t="shared" si="52"/>
        <v/>
      </c>
      <c r="F295" s="7" t="str">
        <f t="shared" si="44"/>
        <v/>
      </c>
      <c r="G295" s="9"/>
      <c r="H295" s="11"/>
      <c r="I295" s="11"/>
      <c r="J295" s="9"/>
      <c r="K295" s="6">
        <f t="shared" si="53"/>
        <v>0</v>
      </c>
      <c r="Q295" s="12" t="str">
        <f t="shared" si="45"/>
        <v/>
      </c>
      <c r="R295" s="12" t="str">
        <f t="shared" si="46"/>
        <v/>
      </c>
      <c r="S295" s="12">
        <f t="shared" si="47"/>
        <v>0</v>
      </c>
      <c r="T295" s="13" t="str">
        <f t="shared" si="48"/>
        <v/>
      </c>
      <c r="U295" s="12" t="str">
        <f t="shared" si="49"/>
        <v/>
      </c>
      <c r="V295" s="14" t="str">
        <f>IFERROR(F295*PE!$F$20,"")</f>
        <v/>
      </c>
      <c r="W295" s="12">
        <f t="shared" si="50"/>
        <v>0</v>
      </c>
      <c r="X295" s="12">
        <f t="shared" si="51"/>
        <v>0</v>
      </c>
    </row>
    <row r="296" spans="2:24" ht="14.45" customHeight="1" thickBot="1" x14ac:dyDescent="0.3">
      <c r="B296" s="3"/>
      <c r="C296" s="4"/>
      <c r="D296" s="10"/>
      <c r="E296" s="6" t="str">
        <f t="shared" si="52"/>
        <v/>
      </c>
      <c r="F296" s="7" t="str">
        <f t="shared" si="44"/>
        <v/>
      </c>
      <c r="G296" s="9"/>
      <c r="H296" s="11"/>
      <c r="I296" s="11"/>
      <c r="J296" s="9"/>
      <c r="K296" s="6">
        <f t="shared" si="53"/>
        <v>0</v>
      </c>
      <c r="Q296" s="12" t="str">
        <f t="shared" si="45"/>
        <v/>
      </c>
      <c r="R296" s="12" t="str">
        <f t="shared" si="46"/>
        <v/>
      </c>
      <c r="S296" s="12">
        <f t="shared" si="47"/>
        <v>0</v>
      </c>
      <c r="T296" s="13" t="str">
        <f t="shared" si="48"/>
        <v/>
      </c>
      <c r="U296" s="12" t="str">
        <f t="shared" si="49"/>
        <v/>
      </c>
      <c r="V296" s="14" t="str">
        <f>IFERROR(F296*PE!$F$20,"")</f>
        <v/>
      </c>
      <c r="W296" s="12">
        <f t="shared" si="50"/>
        <v>0</v>
      </c>
      <c r="X296" s="12">
        <f t="shared" si="51"/>
        <v>0</v>
      </c>
    </row>
    <row r="297" spans="2:24" ht="14.45" customHeight="1" thickBot="1" x14ac:dyDescent="0.3">
      <c r="B297" s="3"/>
      <c r="C297" s="4"/>
      <c r="D297" s="10"/>
      <c r="E297" s="6" t="str">
        <f t="shared" si="52"/>
        <v/>
      </c>
      <c r="F297" s="7" t="str">
        <f t="shared" si="44"/>
        <v/>
      </c>
      <c r="G297" s="9"/>
      <c r="H297" s="11"/>
      <c r="I297" s="11"/>
      <c r="J297" s="9"/>
      <c r="K297" s="6">
        <f t="shared" si="53"/>
        <v>0</v>
      </c>
      <c r="Q297" s="12" t="str">
        <f t="shared" si="45"/>
        <v/>
      </c>
      <c r="R297" s="12" t="str">
        <f t="shared" si="46"/>
        <v/>
      </c>
      <c r="S297" s="12">
        <f t="shared" si="47"/>
        <v>0</v>
      </c>
      <c r="T297" s="13" t="str">
        <f t="shared" si="48"/>
        <v/>
      </c>
      <c r="U297" s="12" t="str">
        <f t="shared" si="49"/>
        <v/>
      </c>
      <c r="V297" s="14" t="str">
        <f>IFERROR(F297*PE!$F$20,"")</f>
        <v/>
      </c>
      <c r="W297" s="12">
        <f t="shared" si="50"/>
        <v>0</v>
      </c>
      <c r="X297" s="12">
        <f t="shared" si="51"/>
        <v>0</v>
      </c>
    </row>
    <row r="298" spans="2:24" ht="14.45" customHeight="1" thickBot="1" x14ac:dyDescent="0.3">
      <c r="B298" s="3"/>
      <c r="C298" s="4"/>
      <c r="D298" s="10"/>
      <c r="E298" s="6" t="str">
        <f t="shared" si="52"/>
        <v/>
      </c>
      <c r="F298" s="7" t="str">
        <f t="shared" si="44"/>
        <v/>
      </c>
      <c r="G298" s="9"/>
      <c r="H298" s="11"/>
      <c r="I298" s="11"/>
      <c r="J298" s="9"/>
      <c r="K298" s="6">
        <f t="shared" si="53"/>
        <v>0</v>
      </c>
      <c r="Q298" s="12" t="str">
        <f t="shared" si="45"/>
        <v/>
      </c>
      <c r="R298" s="12" t="str">
        <f t="shared" si="46"/>
        <v/>
      </c>
      <c r="S298" s="12">
        <f t="shared" si="47"/>
        <v>0</v>
      </c>
      <c r="T298" s="13" t="str">
        <f t="shared" si="48"/>
        <v/>
      </c>
      <c r="U298" s="12" t="str">
        <f t="shared" si="49"/>
        <v/>
      </c>
      <c r="V298" s="14" t="str">
        <f>IFERROR(F298*PE!$F$20,"")</f>
        <v/>
      </c>
      <c r="W298" s="12">
        <f t="shared" si="50"/>
        <v>0</v>
      </c>
      <c r="X298" s="12">
        <f t="shared" si="51"/>
        <v>0</v>
      </c>
    </row>
    <row r="299" spans="2:24" ht="14.45" customHeight="1" thickBot="1" x14ac:dyDescent="0.3">
      <c r="B299" s="3"/>
      <c r="C299" s="4"/>
      <c r="D299" s="10"/>
      <c r="E299" s="6" t="str">
        <f t="shared" si="52"/>
        <v/>
      </c>
      <c r="F299" s="7" t="str">
        <f t="shared" si="44"/>
        <v/>
      </c>
      <c r="G299" s="9"/>
      <c r="H299" s="11"/>
      <c r="I299" s="11"/>
      <c r="J299" s="9"/>
      <c r="K299" s="6">
        <f t="shared" si="53"/>
        <v>0</v>
      </c>
      <c r="Q299" s="12" t="str">
        <f t="shared" si="45"/>
        <v/>
      </c>
      <c r="R299" s="12" t="str">
        <f t="shared" si="46"/>
        <v/>
      </c>
      <c r="S299" s="12">
        <f t="shared" si="47"/>
        <v>0</v>
      </c>
      <c r="T299" s="13" t="str">
        <f t="shared" si="48"/>
        <v/>
      </c>
      <c r="U299" s="12" t="str">
        <f t="shared" si="49"/>
        <v/>
      </c>
      <c r="V299" s="14" t="str">
        <f>IFERROR(F299*PE!$F$20,"")</f>
        <v/>
      </c>
      <c r="W299" s="12">
        <f t="shared" si="50"/>
        <v>0</v>
      </c>
      <c r="X299" s="12">
        <f t="shared" si="51"/>
        <v>0</v>
      </c>
    </row>
    <row r="300" spans="2:24" ht="14.45" customHeight="1" thickBot="1" x14ac:dyDescent="0.3">
      <c r="B300" s="3"/>
      <c r="C300" s="4"/>
      <c r="D300" s="10"/>
      <c r="E300" s="6" t="str">
        <f t="shared" si="52"/>
        <v/>
      </c>
      <c r="F300" s="7" t="str">
        <f t="shared" si="44"/>
        <v/>
      </c>
      <c r="G300" s="9"/>
      <c r="H300" s="11"/>
      <c r="I300" s="11"/>
      <c r="J300" s="9"/>
      <c r="K300" s="6">
        <f t="shared" si="53"/>
        <v>0</v>
      </c>
      <c r="Q300" s="12" t="str">
        <f t="shared" si="45"/>
        <v/>
      </c>
      <c r="R300" s="12" t="str">
        <f t="shared" si="46"/>
        <v/>
      </c>
      <c r="S300" s="12">
        <f t="shared" si="47"/>
        <v>0</v>
      </c>
      <c r="T300" s="13" t="str">
        <f t="shared" si="48"/>
        <v/>
      </c>
      <c r="U300" s="12" t="str">
        <f t="shared" si="49"/>
        <v/>
      </c>
      <c r="V300" s="14" t="str">
        <f>IFERROR(F300*PE!$F$20,"")</f>
        <v/>
      </c>
      <c r="W300" s="12">
        <f t="shared" si="50"/>
        <v>0</v>
      </c>
      <c r="X300" s="12">
        <f t="shared" si="51"/>
        <v>0</v>
      </c>
    </row>
    <row r="301" spans="2:24" ht="14.45" customHeight="1" thickBot="1" x14ac:dyDescent="0.3">
      <c r="B301" s="3"/>
      <c r="C301" s="4"/>
      <c r="D301" s="10"/>
      <c r="E301" s="6" t="str">
        <f t="shared" si="52"/>
        <v/>
      </c>
      <c r="F301" s="7" t="str">
        <f t="shared" si="44"/>
        <v/>
      </c>
      <c r="G301" s="9"/>
      <c r="H301" s="11"/>
      <c r="I301" s="11"/>
      <c r="J301" s="9"/>
      <c r="K301" s="6">
        <f t="shared" si="53"/>
        <v>0</v>
      </c>
      <c r="Q301" s="12" t="str">
        <f t="shared" si="45"/>
        <v/>
      </c>
      <c r="R301" s="12" t="str">
        <f t="shared" si="46"/>
        <v/>
      </c>
      <c r="S301" s="12">
        <f t="shared" si="47"/>
        <v>0</v>
      </c>
      <c r="T301" s="13" t="str">
        <f t="shared" si="48"/>
        <v/>
      </c>
      <c r="U301" s="12" t="str">
        <f t="shared" si="49"/>
        <v/>
      </c>
      <c r="V301" s="14" t="str">
        <f>IFERROR(F301*PE!$F$20,"")</f>
        <v/>
      </c>
      <c r="W301" s="12">
        <f t="shared" si="50"/>
        <v>0</v>
      </c>
      <c r="X301" s="12">
        <f t="shared" si="51"/>
        <v>0</v>
      </c>
    </row>
    <row r="302" spans="2:24" ht="14.45" customHeight="1" thickBot="1" x14ac:dyDescent="0.3">
      <c r="B302" s="3"/>
      <c r="C302" s="4"/>
      <c r="D302" s="10"/>
      <c r="E302" s="6" t="str">
        <f t="shared" si="52"/>
        <v/>
      </c>
      <c r="F302" s="7" t="str">
        <f t="shared" si="44"/>
        <v/>
      </c>
      <c r="G302" s="9"/>
      <c r="H302" s="11"/>
      <c r="I302" s="11"/>
      <c r="J302" s="9"/>
      <c r="K302" s="6">
        <f t="shared" si="53"/>
        <v>0</v>
      </c>
      <c r="Q302" s="12" t="str">
        <f t="shared" si="45"/>
        <v/>
      </c>
      <c r="R302" s="12" t="str">
        <f t="shared" si="46"/>
        <v/>
      </c>
      <c r="S302" s="12">
        <f t="shared" si="47"/>
        <v>0</v>
      </c>
      <c r="T302" s="13" t="str">
        <f t="shared" si="48"/>
        <v/>
      </c>
      <c r="U302" s="12" t="str">
        <f t="shared" si="49"/>
        <v/>
      </c>
      <c r="V302" s="14" t="str">
        <f>IFERROR(F302*PE!$F$20,"")</f>
        <v/>
      </c>
      <c r="W302" s="12">
        <f t="shared" si="50"/>
        <v>0</v>
      </c>
      <c r="X302" s="12">
        <f t="shared" si="51"/>
        <v>0</v>
      </c>
    </row>
    <row r="303" spans="2:24" ht="14.45" customHeight="1" thickBot="1" x14ac:dyDescent="0.3">
      <c r="B303" s="3"/>
      <c r="C303" s="4"/>
      <c r="D303" s="10"/>
      <c r="E303" s="6" t="str">
        <f t="shared" si="52"/>
        <v/>
      </c>
      <c r="F303" s="7" t="str">
        <f t="shared" si="44"/>
        <v/>
      </c>
      <c r="G303" s="9"/>
      <c r="H303" s="11"/>
      <c r="I303" s="11"/>
      <c r="J303" s="9"/>
      <c r="K303" s="6">
        <f t="shared" si="53"/>
        <v>0</v>
      </c>
      <c r="Q303" s="12" t="str">
        <f t="shared" si="45"/>
        <v/>
      </c>
      <c r="R303" s="12" t="str">
        <f t="shared" si="46"/>
        <v/>
      </c>
      <c r="S303" s="12">
        <f t="shared" si="47"/>
        <v>0</v>
      </c>
      <c r="T303" s="13" t="str">
        <f t="shared" si="48"/>
        <v/>
      </c>
      <c r="U303" s="12" t="str">
        <f t="shared" si="49"/>
        <v/>
      </c>
      <c r="V303" s="14" t="str">
        <f>IFERROR(F303*PE!$F$20,"")</f>
        <v/>
      </c>
      <c r="W303" s="12">
        <f t="shared" si="50"/>
        <v>0</v>
      </c>
      <c r="X303" s="12">
        <f t="shared" si="51"/>
        <v>0</v>
      </c>
    </row>
    <row r="304" spans="2:24" ht="14.45" customHeight="1" thickBot="1" x14ac:dyDescent="0.3">
      <c r="B304" s="3"/>
      <c r="C304" s="4"/>
      <c r="D304" s="10"/>
      <c r="E304" s="6" t="str">
        <f t="shared" si="52"/>
        <v/>
      </c>
      <c r="F304" s="7" t="str">
        <f t="shared" si="44"/>
        <v/>
      </c>
      <c r="G304" s="9"/>
      <c r="H304" s="11"/>
      <c r="I304" s="11"/>
      <c r="J304" s="9"/>
      <c r="K304" s="6">
        <f t="shared" si="53"/>
        <v>0</v>
      </c>
      <c r="Q304" s="12" t="str">
        <f t="shared" si="45"/>
        <v/>
      </c>
      <c r="R304" s="12" t="str">
        <f t="shared" si="46"/>
        <v/>
      </c>
      <c r="S304" s="12">
        <f t="shared" si="47"/>
        <v>0</v>
      </c>
      <c r="T304" s="13" t="str">
        <f t="shared" si="48"/>
        <v/>
      </c>
      <c r="U304" s="12" t="str">
        <f t="shared" si="49"/>
        <v/>
      </c>
      <c r="V304" s="14" t="str">
        <f>IFERROR(F304*PE!$F$20,"")</f>
        <v/>
      </c>
      <c r="W304" s="12">
        <f t="shared" si="50"/>
        <v>0</v>
      </c>
      <c r="X304" s="12">
        <f t="shared" si="51"/>
        <v>0</v>
      </c>
    </row>
    <row r="305" spans="2:24" ht="14.45" customHeight="1" thickBot="1" x14ac:dyDescent="0.3">
      <c r="B305" s="3"/>
      <c r="C305" s="4"/>
      <c r="D305" s="10"/>
      <c r="E305" s="6" t="str">
        <f t="shared" si="52"/>
        <v/>
      </c>
      <c r="F305" s="7" t="str">
        <f t="shared" si="44"/>
        <v/>
      </c>
      <c r="G305" s="9"/>
      <c r="H305" s="11"/>
      <c r="I305" s="11"/>
      <c r="J305" s="9"/>
      <c r="K305" s="6">
        <f t="shared" si="53"/>
        <v>0</v>
      </c>
      <c r="Q305" s="12" t="str">
        <f t="shared" si="45"/>
        <v/>
      </c>
      <c r="R305" s="12" t="str">
        <f t="shared" si="46"/>
        <v/>
      </c>
      <c r="S305" s="12">
        <f t="shared" si="47"/>
        <v>0</v>
      </c>
      <c r="T305" s="13" t="str">
        <f t="shared" si="48"/>
        <v/>
      </c>
      <c r="U305" s="12" t="str">
        <f t="shared" si="49"/>
        <v/>
      </c>
      <c r="V305" s="14" t="str">
        <f>IFERROR(F305*PE!$F$20,"")</f>
        <v/>
      </c>
      <c r="W305" s="12">
        <f t="shared" si="50"/>
        <v>0</v>
      </c>
      <c r="X305" s="12">
        <f t="shared" si="51"/>
        <v>0</v>
      </c>
    </row>
    <row r="306" spans="2:24" ht="14.45" customHeight="1" thickBot="1" x14ac:dyDescent="0.3">
      <c r="B306" s="3"/>
      <c r="C306" s="4"/>
      <c r="D306" s="10"/>
      <c r="E306" s="6" t="str">
        <f t="shared" si="52"/>
        <v/>
      </c>
      <c r="F306" s="7" t="str">
        <f t="shared" si="44"/>
        <v/>
      </c>
      <c r="G306" s="9"/>
      <c r="H306" s="11"/>
      <c r="I306" s="11"/>
      <c r="J306" s="9"/>
      <c r="K306" s="6">
        <f t="shared" si="53"/>
        <v>0</v>
      </c>
      <c r="Q306" s="12" t="str">
        <f t="shared" si="45"/>
        <v/>
      </c>
      <c r="R306" s="12" t="str">
        <f t="shared" si="46"/>
        <v/>
      </c>
      <c r="S306" s="12">
        <f t="shared" si="47"/>
        <v>0</v>
      </c>
      <c r="T306" s="13" t="str">
        <f t="shared" si="48"/>
        <v/>
      </c>
      <c r="U306" s="12" t="str">
        <f t="shared" si="49"/>
        <v/>
      </c>
      <c r="V306" s="14" t="str">
        <f>IFERROR(F306*PE!$F$20,"")</f>
        <v/>
      </c>
      <c r="W306" s="12">
        <f t="shared" si="50"/>
        <v>0</v>
      </c>
      <c r="X306" s="12">
        <f t="shared" si="51"/>
        <v>0</v>
      </c>
    </row>
    <row r="307" spans="2:24" ht="14.45" customHeight="1" thickBot="1" x14ac:dyDescent="0.3">
      <c r="B307" s="3"/>
      <c r="C307" s="4"/>
      <c r="D307" s="10"/>
      <c r="E307" s="6" t="str">
        <f t="shared" si="52"/>
        <v/>
      </c>
      <c r="F307" s="7" t="str">
        <f t="shared" si="44"/>
        <v/>
      </c>
      <c r="G307" s="9"/>
      <c r="H307" s="11"/>
      <c r="I307" s="11"/>
      <c r="J307" s="9"/>
      <c r="K307" s="6">
        <f t="shared" si="53"/>
        <v>0</v>
      </c>
      <c r="Q307" s="12" t="str">
        <f t="shared" si="45"/>
        <v/>
      </c>
      <c r="R307" s="12" t="str">
        <f t="shared" si="46"/>
        <v/>
      </c>
      <c r="S307" s="12">
        <f t="shared" si="47"/>
        <v>0</v>
      </c>
      <c r="T307" s="13" t="str">
        <f t="shared" si="48"/>
        <v/>
      </c>
      <c r="U307" s="12" t="str">
        <f t="shared" si="49"/>
        <v/>
      </c>
      <c r="V307" s="14" t="str">
        <f>IFERROR(F307*PE!$F$20,"")</f>
        <v/>
      </c>
      <c r="W307" s="12">
        <f t="shared" si="50"/>
        <v>0</v>
      </c>
      <c r="X307" s="12">
        <f t="shared" si="51"/>
        <v>0</v>
      </c>
    </row>
    <row r="308" spans="2:24" ht="14.45" customHeight="1" thickBot="1" x14ac:dyDescent="0.3">
      <c r="B308" s="3"/>
      <c r="C308" s="4"/>
      <c r="D308" s="10"/>
      <c r="E308" s="6" t="str">
        <f t="shared" si="52"/>
        <v/>
      </c>
      <c r="F308" s="7" t="str">
        <f t="shared" si="44"/>
        <v/>
      </c>
      <c r="G308" s="9"/>
      <c r="H308" s="11"/>
      <c r="I308" s="11"/>
      <c r="J308" s="9"/>
      <c r="K308" s="6">
        <f t="shared" si="53"/>
        <v>0</v>
      </c>
      <c r="Q308" s="12" t="str">
        <f t="shared" si="45"/>
        <v/>
      </c>
      <c r="R308" s="12" t="str">
        <f t="shared" si="46"/>
        <v/>
      </c>
      <c r="S308" s="12">
        <f t="shared" si="47"/>
        <v>0</v>
      </c>
      <c r="T308" s="13" t="str">
        <f t="shared" si="48"/>
        <v/>
      </c>
      <c r="U308" s="12" t="str">
        <f t="shared" si="49"/>
        <v/>
      </c>
      <c r="V308" s="14" t="str">
        <f>IFERROR(F308*PE!$F$20,"")</f>
        <v/>
      </c>
      <c r="W308" s="12">
        <f t="shared" si="50"/>
        <v>0</v>
      </c>
      <c r="X308" s="12">
        <f t="shared" si="51"/>
        <v>0</v>
      </c>
    </row>
    <row r="309" spans="2:24" ht="14.45" customHeight="1" thickBot="1" x14ac:dyDescent="0.3">
      <c r="B309" s="3"/>
      <c r="C309" s="4"/>
      <c r="D309" s="10"/>
      <c r="E309" s="6" t="str">
        <f t="shared" si="52"/>
        <v/>
      </c>
      <c r="F309" s="7" t="str">
        <f t="shared" si="44"/>
        <v/>
      </c>
      <c r="G309" s="9"/>
      <c r="H309" s="11"/>
      <c r="I309" s="11"/>
      <c r="J309" s="9"/>
      <c r="K309" s="6">
        <f t="shared" si="53"/>
        <v>0</v>
      </c>
      <c r="Q309" s="12" t="str">
        <f t="shared" si="45"/>
        <v/>
      </c>
      <c r="R309" s="12" t="str">
        <f t="shared" si="46"/>
        <v/>
      </c>
      <c r="S309" s="12">
        <f t="shared" si="47"/>
        <v>0</v>
      </c>
      <c r="T309" s="13" t="str">
        <f t="shared" si="48"/>
        <v/>
      </c>
      <c r="U309" s="12" t="str">
        <f t="shared" si="49"/>
        <v/>
      </c>
      <c r="V309" s="14" t="str">
        <f>IFERROR(F309*PE!$F$20,"")</f>
        <v/>
      </c>
      <c r="W309" s="12">
        <f t="shared" si="50"/>
        <v>0</v>
      </c>
      <c r="X309" s="12">
        <f t="shared" si="51"/>
        <v>0</v>
      </c>
    </row>
    <row r="310" spans="2:24" ht="14.45" customHeight="1" thickBot="1" x14ac:dyDescent="0.3">
      <c r="B310" s="3"/>
      <c r="C310" s="4"/>
      <c r="D310" s="10"/>
      <c r="E310" s="6" t="str">
        <f t="shared" si="52"/>
        <v/>
      </c>
      <c r="F310" s="7" t="str">
        <f t="shared" si="44"/>
        <v/>
      </c>
      <c r="G310" s="9"/>
      <c r="H310" s="11"/>
      <c r="I310" s="11"/>
      <c r="J310" s="9"/>
      <c r="K310" s="6">
        <f t="shared" si="53"/>
        <v>0</v>
      </c>
      <c r="Q310" s="12" t="str">
        <f t="shared" si="45"/>
        <v/>
      </c>
      <c r="R310" s="12" t="str">
        <f t="shared" si="46"/>
        <v/>
      </c>
      <c r="S310" s="12">
        <f t="shared" si="47"/>
        <v>0</v>
      </c>
      <c r="T310" s="13" t="str">
        <f t="shared" si="48"/>
        <v/>
      </c>
      <c r="U310" s="12" t="str">
        <f t="shared" si="49"/>
        <v/>
      </c>
      <c r="V310" s="14" t="str">
        <f>IFERROR(F310*PE!$F$20,"")</f>
        <v/>
      </c>
      <c r="W310" s="12">
        <f t="shared" si="50"/>
        <v>0</v>
      </c>
      <c r="X310" s="12">
        <f t="shared" si="51"/>
        <v>0</v>
      </c>
    </row>
    <row r="311" spans="2:24" ht="14.45" customHeight="1" thickBot="1" x14ac:dyDescent="0.3">
      <c r="B311" s="3"/>
      <c r="C311" s="4"/>
      <c r="D311" s="10"/>
      <c r="E311" s="6" t="str">
        <f t="shared" si="52"/>
        <v/>
      </c>
      <c r="F311" s="7" t="str">
        <f t="shared" si="44"/>
        <v/>
      </c>
      <c r="G311" s="9"/>
      <c r="H311" s="11"/>
      <c r="I311" s="11"/>
      <c r="J311" s="9"/>
      <c r="K311" s="6">
        <f t="shared" si="53"/>
        <v>0</v>
      </c>
      <c r="Q311" s="12" t="str">
        <f t="shared" si="45"/>
        <v/>
      </c>
      <c r="R311" s="12" t="str">
        <f t="shared" si="46"/>
        <v/>
      </c>
      <c r="S311" s="12">
        <f t="shared" si="47"/>
        <v>0</v>
      </c>
      <c r="T311" s="13" t="str">
        <f t="shared" si="48"/>
        <v/>
      </c>
      <c r="U311" s="12" t="str">
        <f t="shared" si="49"/>
        <v/>
      </c>
      <c r="V311" s="14" t="str">
        <f>IFERROR(F311*PE!$F$20,"")</f>
        <v/>
      </c>
      <c r="W311" s="12">
        <f t="shared" si="50"/>
        <v>0</v>
      </c>
      <c r="X311" s="12">
        <f t="shared" si="51"/>
        <v>0</v>
      </c>
    </row>
    <row r="312" spans="2:24" ht="14.45" customHeight="1" thickBot="1" x14ac:dyDescent="0.3">
      <c r="B312" s="3"/>
      <c r="C312" s="4"/>
      <c r="D312" s="10"/>
      <c r="E312" s="6" t="str">
        <f t="shared" si="52"/>
        <v/>
      </c>
      <c r="F312" s="7" t="str">
        <f t="shared" si="44"/>
        <v/>
      </c>
      <c r="G312" s="9"/>
      <c r="H312" s="11"/>
      <c r="I312" s="11"/>
      <c r="J312" s="9"/>
      <c r="K312" s="6">
        <f t="shared" si="53"/>
        <v>0</v>
      </c>
      <c r="Q312" s="12" t="str">
        <f t="shared" si="45"/>
        <v/>
      </c>
      <c r="R312" s="12" t="str">
        <f t="shared" si="46"/>
        <v/>
      </c>
      <c r="S312" s="12">
        <f t="shared" si="47"/>
        <v>0</v>
      </c>
      <c r="T312" s="13" t="str">
        <f t="shared" si="48"/>
        <v/>
      </c>
      <c r="U312" s="12" t="str">
        <f t="shared" si="49"/>
        <v/>
      </c>
      <c r="V312" s="14" t="str">
        <f>IFERROR(F312*PE!$F$20,"")</f>
        <v/>
      </c>
      <c r="W312" s="12">
        <f t="shared" si="50"/>
        <v>0</v>
      </c>
      <c r="X312" s="12">
        <f t="shared" si="51"/>
        <v>0</v>
      </c>
    </row>
    <row r="313" spans="2:24" ht="14.45" customHeight="1" thickBot="1" x14ac:dyDescent="0.3">
      <c r="B313" s="3"/>
      <c r="C313" s="4"/>
      <c r="D313" s="10"/>
      <c r="E313" s="6" t="str">
        <f t="shared" si="52"/>
        <v/>
      </c>
      <c r="F313" s="7" t="str">
        <f t="shared" si="44"/>
        <v/>
      </c>
      <c r="G313" s="9"/>
      <c r="H313" s="11"/>
      <c r="I313" s="11"/>
      <c r="J313" s="9"/>
      <c r="K313" s="6">
        <f t="shared" si="53"/>
        <v>0</v>
      </c>
      <c r="Q313" s="12" t="str">
        <f t="shared" si="45"/>
        <v/>
      </c>
      <c r="R313" s="12" t="str">
        <f t="shared" si="46"/>
        <v/>
      </c>
      <c r="S313" s="12">
        <f t="shared" si="47"/>
        <v>0</v>
      </c>
      <c r="T313" s="13" t="str">
        <f t="shared" si="48"/>
        <v/>
      </c>
      <c r="U313" s="12" t="str">
        <f t="shared" si="49"/>
        <v/>
      </c>
      <c r="V313" s="14" t="str">
        <f>IFERROR(F313*PE!$F$20,"")</f>
        <v/>
      </c>
      <c r="W313" s="12">
        <f t="shared" si="50"/>
        <v>0</v>
      </c>
      <c r="X313" s="12">
        <f t="shared" si="51"/>
        <v>0</v>
      </c>
    </row>
    <row r="314" spans="2:24" ht="14.45" customHeight="1" thickBot="1" x14ac:dyDescent="0.3">
      <c r="B314" s="3"/>
      <c r="C314" s="4"/>
      <c r="D314" s="10"/>
      <c r="E314" s="6" t="str">
        <f t="shared" si="52"/>
        <v/>
      </c>
      <c r="F314" s="7" t="str">
        <f t="shared" si="44"/>
        <v/>
      </c>
      <c r="G314" s="9"/>
      <c r="H314" s="11"/>
      <c r="I314" s="11"/>
      <c r="J314" s="9"/>
      <c r="K314" s="6">
        <f t="shared" si="53"/>
        <v>0</v>
      </c>
      <c r="Q314" s="12" t="str">
        <f t="shared" si="45"/>
        <v/>
      </c>
      <c r="R314" s="12" t="str">
        <f t="shared" si="46"/>
        <v/>
      </c>
      <c r="S314" s="12">
        <f t="shared" si="47"/>
        <v>0</v>
      </c>
      <c r="T314" s="13" t="str">
        <f t="shared" si="48"/>
        <v/>
      </c>
      <c r="U314" s="12" t="str">
        <f t="shared" si="49"/>
        <v/>
      </c>
      <c r="V314" s="14" t="str">
        <f>IFERROR(F314*PE!$F$20,"")</f>
        <v/>
      </c>
      <c r="W314" s="12">
        <f t="shared" si="50"/>
        <v>0</v>
      </c>
      <c r="X314" s="12">
        <f t="shared" si="51"/>
        <v>0</v>
      </c>
    </row>
    <row r="315" spans="2:24" ht="14.45" customHeight="1" thickBot="1" x14ac:dyDescent="0.3">
      <c r="B315" s="3"/>
      <c r="C315" s="4"/>
      <c r="D315" s="10"/>
      <c r="E315" s="6" t="str">
        <f t="shared" si="52"/>
        <v/>
      </c>
      <c r="F315" s="7" t="str">
        <f t="shared" si="44"/>
        <v/>
      </c>
      <c r="G315" s="9"/>
      <c r="H315" s="11"/>
      <c r="I315" s="11"/>
      <c r="J315" s="9"/>
      <c r="K315" s="6">
        <f t="shared" si="53"/>
        <v>0</v>
      </c>
      <c r="Q315" s="12" t="str">
        <f t="shared" si="45"/>
        <v/>
      </c>
      <c r="R315" s="12" t="str">
        <f t="shared" si="46"/>
        <v/>
      </c>
      <c r="S315" s="12">
        <f t="shared" si="47"/>
        <v>0</v>
      </c>
      <c r="T315" s="13" t="str">
        <f t="shared" si="48"/>
        <v/>
      </c>
      <c r="U315" s="12" t="str">
        <f t="shared" si="49"/>
        <v/>
      </c>
      <c r="V315" s="14" t="str">
        <f>IFERROR(F315*PE!$F$20,"")</f>
        <v/>
      </c>
      <c r="W315" s="12">
        <f t="shared" si="50"/>
        <v>0</v>
      </c>
      <c r="X315" s="12">
        <f t="shared" si="51"/>
        <v>0</v>
      </c>
    </row>
    <row r="316" spans="2:24" ht="14.45" customHeight="1" thickBot="1" x14ac:dyDescent="0.3">
      <c r="B316" s="3"/>
      <c r="C316" s="4"/>
      <c r="D316" s="10"/>
      <c r="E316" s="6" t="str">
        <f t="shared" si="52"/>
        <v/>
      </c>
      <c r="F316" s="7" t="str">
        <f t="shared" si="44"/>
        <v/>
      </c>
      <c r="G316" s="9"/>
      <c r="H316" s="11"/>
      <c r="I316" s="11"/>
      <c r="J316" s="9"/>
      <c r="K316" s="6">
        <f t="shared" si="53"/>
        <v>0</v>
      </c>
      <c r="Q316" s="12" t="str">
        <f t="shared" si="45"/>
        <v/>
      </c>
      <c r="R316" s="12" t="str">
        <f t="shared" si="46"/>
        <v/>
      </c>
      <c r="S316" s="12">
        <f t="shared" si="47"/>
        <v>0</v>
      </c>
      <c r="T316" s="13" t="str">
        <f t="shared" si="48"/>
        <v/>
      </c>
      <c r="U316" s="12" t="str">
        <f t="shared" si="49"/>
        <v/>
      </c>
      <c r="V316" s="14" t="str">
        <f>IFERROR(F316*PE!$F$20,"")</f>
        <v/>
      </c>
      <c r="W316" s="12">
        <f t="shared" si="50"/>
        <v>0</v>
      </c>
      <c r="X316" s="12">
        <f t="shared" si="51"/>
        <v>0</v>
      </c>
    </row>
    <row r="317" spans="2:24" ht="14.45" customHeight="1" thickBot="1" x14ac:dyDescent="0.3">
      <c r="B317" s="3"/>
      <c r="C317" s="4"/>
      <c r="D317" s="10"/>
      <c r="E317" s="6" t="str">
        <f t="shared" si="52"/>
        <v/>
      </c>
      <c r="F317" s="7" t="str">
        <f t="shared" si="44"/>
        <v/>
      </c>
      <c r="G317" s="9"/>
      <c r="H317" s="11"/>
      <c r="I317" s="11"/>
      <c r="J317" s="9"/>
      <c r="K317" s="6">
        <f t="shared" si="53"/>
        <v>0</v>
      </c>
      <c r="Q317" s="12" t="str">
        <f t="shared" si="45"/>
        <v/>
      </c>
      <c r="R317" s="12" t="str">
        <f t="shared" si="46"/>
        <v/>
      </c>
      <c r="S317" s="12">
        <f t="shared" si="47"/>
        <v>0</v>
      </c>
      <c r="T317" s="13" t="str">
        <f t="shared" si="48"/>
        <v/>
      </c>
      <c r="U317" s="12" t="str">
        <f t="shared" si="49"/>
        <v/>
      </c>
      <c r="V317" s="14" t="str">
        <f>IFERROR(F317*PE!$F$20,"")</f>
        <v/>
      </c>
      <c r="W317" s="12">
        <f t="shared" si="50"/>
        <v>0</v>
      </c>
      <c r="X317" s="12">
        <f t="shared" si="51"/>
        <v>0</v>
      </c>
    </row>
    <row r="318" spans="2:24" ht="14.45" customHeight="1" thickBot="1" x14ac:dyDescent="0.3">
      <c r="B318" s="3"/>
      <c r="C318" s="4"/>
      <c r="D318" s="10"/>
      <c r="E318" s="6" t="str">
        <f t="shared" si="52"/>
        <v/>
      </c>
      <c r="F318" s="7" t="str">
        <f t="shared" si="44"/>
        <v/>
      </c>
      <c r="G318" s="9"/>
      <c r="H318" s="11"/>
      <c r="I318" s="11"/>
      <c r="J318" s="9"/>
      <c r="K318" s="6">
        <f t="shared" si="53"/>
        <v>0</v>
      </c>
      <c r="Q318" s="12" t="str">
        <f t="shared" si="45"/>
        <v/>
      </c>
      <c r="R318" s="12" t="str">
        <f t="shared" si="46"/>
        <v/>
      </c>
      <c r="S318" s="12">
        <f t="shared" si="47"/>
        <v>0</v>
      </c>
      <c r="T318" s="13" t="str">
        <f t="shared" si="48"/>
        <v/>
      </c>
      <c r="U318" s="12" t="str">
        <f t="shared" si="49"/>
        <v/>
      </c>
      <c r="V318" s="14" t="str">
        <f>IFERROR(F318*PE!$F$20,"")</f>
        <v/>
      </c>
      <c r="W318" s="12">
        <f t="shared" si="50"/>
        <v>0</v>
      </c>
      <c r="X318" s="12">
        <f t="shared" si="51"/>
        <v>0</v>
      </c>
    </row>
    <row r="319" spans="2:24" ht="14.45" customHeight="1" thickBot="1" x14ac:dyDescent="0.3">
      <c r="B319" s="3"/>
      <c r="C319" s="4"/>
      <c r="D319" s="10"/>
      <c r="E319" s="6" t="str">
        <f t="shared" si="52"/>
        <v/>
      </c>
      <c r="F319" s="7" t="str">
        <f t="shared" si="44"/>
        <v/>
      </c>
      <c r="G319" s="9"/>
      <c r="H319" s="11"/>
      <c r="I319" s="11"/>
      <c r="J319" s="9"/>
      <c r="K319" s="6">
        <f t="shared" si="53"/>
        <v>0</v>
      </c>
      <c r="Q319" s="12" t="str">
        <f t="shared" si="45"/>
        <v/>
      </c>
      <c r="R319" s="12" t="str">
        <f t="shared" si="46"/>
        <v/>
      </c>
      <c r="S319" s="12">
        <f t="shared" si="47"/>
        <v>0</v>
      </c>
      <c r="T319" s="13" t="str">
        <f t="shared" si="48"/>
        <v/>
      </c>
      <c r="U319" s="12" t="str">
        <f t="shared" si="49"/>
        <v/>
      </c>
      <c r="V319" s="14" t="str">
        <f>IFERROR(F319*PE!$F$20,"")</f>
        <v/>
      </c>
      <c r="W319" s="12">
        <f t="shared" si="50"/>
        <v>0</v>
      </c>
      <c r="X319" s="12">
        <f t="shared" si="51"/>
        <v>0</v>
      </c>
    </row>
    <row r="320" spans="2:24" ht="14.45" customHeight="1" thickBot="1" x14ac:dyDescent="0.3">
      <c r="B320" s="3"/>
      <c r="C320" s="4"/>
      <c r="D320" s="10"/>
      <c r="E320" s="6" t="str">
        <f t="shared" si="52"/>
        <v/>
      </c>
      <c r="F320" s="7" t="str">
        <f t="shared" si="44"/>
        <v/>
      </c>
      <c r="G320" s="9"/>
      <c r="H320" s="11"/>
      <c r="I320" s="11"/>
      <c r="J320" s="9"/>
      <c r="K320" s="6">
        <f t="shared" si="53"/>
        <v>0</v>
      </c>
      <c r="Q320" s="12" t="str">
        <f t="shared" si="45"/>
        <v/>
      </c>
      <c r="R320" s="12" t="str">
        <f t="shared" si="46"/>
        <v/>
      </c>
      <c r="S320" s="12">
        <f t="shared" si="47"/>
        <v>0</v>
      </c>
      <c r="T320" s="13" t="str">
        <f t="shared" si="48"/>
        <v/>
      </c>
      <c r="U320" s="12" t="str">
        <f t="shared" si="49"/>
        <v/>
      </c>
      <c r="V320" s="14" t="str">
        <f>IFERROR(F320*PE!$F$20,"")</f>
        <v/>
      </c>
      <c r="W320" s="12">
        <f t="shared" si="50"/>
        <v>0</v>
      </c>
      <c r="X320" s="12">
        <f t="shared" si="51"/>
        <v>0</v>
      </c>
    </row>
    <row r="321" spans="2:24" ht="14.45" customHeight="1" thickBot="1" x14ac:dyDescent="0.3">
      <c r="B321" s="3"/>
      <c r="C321" s="4"/>
      <c r="D321" s="10"/>
      <c r="E321" s="6" t="str">
        <f t="shared" si="52"/>
        <v/>
      </c>
      <c r="F321" s="7" t="str">
        <f t="shared" si="44"/>
        <v/>
      </c>
      <c r="G321" s="9"/>
      <c r="H321" s="11"/>
      <c r="I321" s="11"/>
      <c r="J321" s="9"/>
      <c r="K321" s="6">
        <f t="shared" si="53"/>
        <v>0</v>
      </c>
      <c r="Q321" s="12" t="str">
        <f t="shared" si="45"/>
        <v/>
      </c>
      <c r="R321" s="12" t="str">
        <f t="shared" si="46"/>
        <v/>
      </c>
      <c r="S321" s="12">
        <f t="shared" si="47"/>
        <v>0</v>
      </c>
      <c r="T321" s="13" t="str">
        <f t="shared" si="48"/>
        <v/>
      </c>
      <c r="U321" s="12" t="str">
        <f t="shared" si="49"/>
        <v/>
      </c>
      <c r="V321" s="14" t="str">
        <f>IFERROR(F321*PE!$F$20,"")</f>
        <v/>
      </c>
      <c r="W321" s="12">
        <f t="shared" si="50"/>
        <v>0</v>
      </c>
      <c r="X321" s="12">
        <f t="shared" si="51"/>
        <v>0</v>
      </c>
    </row>
    <row r="322" spans="2:24" ht="14.45" customHeight="1" thickBot="1" x14ac:dyDescent="0.3">
      <c r="B322" s="3"/>
      <c r="C322" s="4"/>
      <c r="D322" s="10"/>
      <c r="E322" s="6" t="str">
        <f t="shared" si="52"/>
        <v/>
      </c>
      <c r="F322" s="7" t="str">
        <f t="shared" si="44"/>
        <v/>
      </c>
      <c r="G322" s="9"/>
      <c r="H322" s="11"/>
      <c r="I322" s="11"/>
      <c r="J322" s="9"/>
      <c r="K322" s="6">
        <f t="shared" si="53"/>
        <v>0</v>
      </c>
      <c r="Q322" s="12" t="str">
        <f t="shared" si="45"/>
        <v/>
      </c>
      <c r="R322" s="12" t="str">
        <f t="shared" si="46"/>
        <v/>
      </c>
      <c r="S322" s="12">
        <f t="shared" si="47"/>
        <v>0</v>
      </c>
      <c r="T322" s="13" t="str">
        <f t="shared" si="48"/>
        <v/>
      </c>
      <c r="U322" s="12" t="str">
        <f t="shared" si="49"/>
        <v/>
      </c>
      <c r="V322" s="14" t="str">
        <f>IFERROR(F322*PE!$F$20,"")</f>
        <v/>
      </c>
      <c r="W322" s="12">
        <f t="shared" si="50"/>
        <v>0</v>
      </c>
      <c r="X322" s="12">
        <f t="shared" si="51"/>
        <v>0</v>
      </c>
    </row>
    <row r="323" spans="2:24" ht="14.45" customHeight="1" thickBot="1" x14ac:dyDescent="0.3">
      <c r="B323" s="3"/>
      <c r="C323" s="4"/>
      <c r="D323" s="10"/>
      <c r="E323" s="6" t="str">
        <f t="shared" si="52"/>
        <v/>
      </c>
      <c r="F323" s="7" t="str">
        <f t="shared" si="44"/>
        <v/>
      </c>
      <c r="G323" s="9"/>
      <c r="H323" s="11"/>
      <c r="I323" s="11"/>
      <c r="J323" s="9"/>
      <c r="K323" s="6">
        <f t="shared" si="53"/>
        <v>0</v>
      </c>
      <c r="Q323" s="12" t="str">
        <f t="shared" si="45"/>
        <v/>
      </c>
      <c r="R323" s="12" t="str">
        <f t="shared" si="46"/>
        <v/>
      </c>
      <c r="S323" s="12">
        <f t="shared" si="47"/>
        <v>0</v>
      </c>
      <c r="T323" s="13" t="str">
        <f t="shared" si="48"/>
        <v/>
      </c>
      <c r="U323" s="12" t="str">
        <f t="shared" si="49"/>
        <v/>
      </c>
      <c r="V323" s="14" t="str">
        <f>IFERROR(F323*PE!$F$20,"")</f>
        <v/>
      </c>
      <c r="W323" s="12">
        <f t="shared" si="50"/>
        <v>0</v>
      </c>
      <c r="X323" s="12">
        <f t="shared" si="51"/>
        <v>0</v>
      </c>
    </row>
    <row r="324" spans="2:24" ht="14.45" customHeight="1" thickBot="1" x14ac:dyDescent="0.3">
      <c r="B324" s="3"/>
      <c r="C324" s="4"/>
      <c r="D324" s="10"/>
      <c r="E324" s="6" t="str">
        <f t="shared" si="52"/>
        <v/>
      </c>
      <c r="F324" s="7" t="str">
        <f t="shared" si="44"/>
        <v/>
      </c>
      <c r="G324" s="9"/>
      <c r="H324" s="11"/>
      <c r="I324" s="11"/>
      <c r="J324" s="9"/>
      <c r="K324" s="6">
        <f t="shared" si="53"/>
        <v>0</v>
      </c>
      <c r="Q324" s="12" t="str">
        <f t="shared" si="45"/>
        <v/>
      </c>
      <c r="R324" s="12" t="str">
        <f t="shared" si="46"/>
        <v/>
      </c>
      <c r="S324" s="12">
        <f t="shared" si="47"/>
        <v>0</v>
      </c>
      <c r="T324" s="13" t="str">
        <f t="shared" si="48"/>
        <v/>
      </c>
      <c r="U324" s="12" t="str">
        <f t="shared" si="49"/>
        <v/>
      </c>
      <c r="V324" s="14" t="str">
        <f>IFERROR(F324*PE!$F$20,"")</f>
        <v/>
      </c>
      <c r="W324" s="12">
        <f t="shared" si="50"/>
        <v>0</v>
      </c>
      <c r="X324" s="12">
        <f t="shared" si="51"/>
        <v>0</v>
      </c>
    </row>
    <row r="325" spans="2:24" ht="14.45" customHeight="1" thickBot="1" x14ac:dyDescent="0.3">
      <c r="B325" s="3"/>
      <c r="C325" s="4"/>
      <c r="D325" s="10"/>
      <c r="E325" s="6" t="str">
        <f t="shared" si="52"/>
        <v/>
      </c>
      <c r="F325" s="7" t="str">
        <f t="shared" si="44"/>
        <v/>
      </c>
      <c r="G325" s="9"/>
      <c r="H325" s="11"/>
      <c r="I325" s="11"/>
      <c r="J325" s="9"/>
      <c r="K325" s="6">
        <f t="shared" si="53"/>
        <v>0</v>
      </c>
      <c r="Q325" s="12" t="str">
        <f t="shared" si="45"/>
        <v/>
      </c>
      <c r="R325" s="12" t="str">
        <f t="shared" si="46"/>
        <v/>
      </c>
      <c r="S325" s="12">
        <f t="shared" si="47"/>
        <v>0</v>
      </c>
      <c r="T325" s="13" t="str">
        <f t="shared" si="48"/>
        <v/>
      </c>
      <c r="U325" s="12" t="str">
        <f t="shared" si="49"/>
        <v/>
      </c>
      <c r="V325" s="14" t="str">
        <f>IFERROR(F325*PE!$F$20,"")</f>
        <v/>
      </c>
      <c r="W325" s="12">
        <f t="shared" si="50"/>
        <v>0</v>
      </c>
      <c r="X325" s="12">
        <f t="shared" si="51"/>
        <v>0</v>
      </c>
    </row>
    <row r="326" spans="2:24" ht="14.45" customHeight="1" thickBot="1" x14ac:dyDescent="0.3">
      <c r="B326" s="3"/>
      <c r="C326" s="4"/>
      <c r="D326" s="10"/>
      <c r="E326" s="6" t="str">
        <f t="shared" si="52"/>
        <v/>
      </c>
      <c r="F326" s="7" t="str">
        <f t="shared" si="44"/>
        <v/>
      </c>
      <c r="G326" s="9"/>
      <c r="H326" s="11"/>
      <c r="I326" s="11"/>
      <c r="J326" s="9"/>
      <c r="K326" s="6">
        <f t="shared" si="53"/>
        <v>0</v>
      </c>
      <c r="Q326" s="12" t="str">
        <f t="shared" si="45"/>
        <v/>
      </c>
      <c r="R326" s="12" t="str">
        <f t="shared" si="46"/>
        <v/>
      </c>
      <c r="S326" s="12">
        <f t="shared" si="47"/>
        <v>0</v>
      </c>
      <c r="T326" s="13" t="str">
        <f t="shared" si="48"/>
        <v/>
      </c>
      <c r="U326" s="12" t="str">
        <f t="shared" si="49"/>
        <v/>
      </c>
      <c r="V326" s="14" t="str">
        <f>IFERROR(F326*PE!$F$20,"")</f>
        <v/>
      </c>
      <c r="W326" s="12">
        <f t="shared" si="50"/>
        <v>0</v>
      </c>
      <c r="X326" s="12">
        <f t="shared" si="51"/>
        <v>0</v>
      </c>
    </row>
    <row r="327" spans="2:24" ht="14.45" customHeight="1" thickBot="1" x14ac:dyDescent="0.3">
      <c r="B327" s="3"/>
      <c r="C327" s="4"/>
      <c r="D327" s="10"/>
      <c r="E327" s="6" t="str">
        <f t="shared" si="52"/>
        <v/>
      </c>
      <c r="F327" s="7" t="str">
        <f t="shared" si="44"/>
        <v/>
      </c>
      <c r="G327" s="9"/>
      <c r="H327" s="11"/>
      <c r="I327" s="11"/>
      <c r="J327" s="9"/>
      <c r="K327" s="6">
        <f t="shared" si="53"/>
        <v>0</v>
      </c>
      <c r="Q327" s="12" t="str">
        <f t="shared" si="45"/>
        <v/>
      </c>
      <c r="R327" s="12" t="str">
        <f t="shared" si="46"/>
        <v/>
      </c>
      <c r="S327" s="12">
        <f t="shared" si="47"/>
        <v>0</v>
      </c>
      <c r="T327" s="13" t="str">
        <f t="shared" si="48"/>
        <v/>
      </c>
      <c r="U327" s="12" t="str">
        <f t="shared" si="49"/>
        <v/>
      </c>
      <c r="V327" s="14" t="str">
        <f>IFERROR(F327*PE!$F$20,"")</f>
        <v/>
      </c>
      <c r="W327" s="12">
        <f t="shared" si="50"/>
        <v>0</v>
      </c>
      <c r="X327" s="12">
        <f t="shared" si="51"/>
        <v>0</v>
      </c>
    </row>
    <row r="328" spans="2:24" ht="14.45" customHeight="1" thickBot="1" x14ac:dyDescent="0.3">
      <c r="B328" s="3"/>
      <c r="C328" s="4"/>
      <c r="D328" s="10"/>
      <c r="E328" s="6" t="str">
        <f t="shared" si="52"/>
        <v/>
      </c>
      <c r="F328" s="7" t="str">
        <f t="shared" si="44"/>
        <v/>
      </c>
      <c r="G328" s="9"/>
      <c r="H328" s="11"/>
      <c r="I328" s="11"/>
      <c r="J328" s="9"/>
      <c r="K328" s="6">
        <f t="shared" si="53"/>
        <v>0</v>
      </c>
      <c r="Q328" s="12" t="str">
        <f t="shared" si="45"/>
        <v/>
      </c>
      <c r="R328" s="12" t="str">
        <f t="shared" si="46"/>
        <v/>
      </c>
      <c r="S328" s="12">
        <f t="shared" si="47"/>
        <v>0</v>
      </c>
      <c r="T328" s="13" t="str">
        <f t="shared" si="48"/>
        <v/>
      </c>
      <c r="U328" s="12" t="str">
        <f t="shared" si="49"/>
        <v/>
      </c>
      <c r="V328" s="14" t="str">
        <f>IFERROR(F328*PE!$F$20,"")</f>
        <v/>
      </c>
      <c r="W328" s="12">
        <f t="shared" si="50"/>
        <v>0</v>
      </c>
      <c r="X328" s="12">
        <f t="shared" si="51"/>
        <v>0</v>
      </c>
    </row>
    <row r="329" spans="2:24" ht="14.45" customHeight="1" thickBot="1" x14ac:dyDescent="0.3">
      <c r="B329" s="3"/>
      <c r="C329" s="4"/>
      <c r="D329" s="10"/>
      <c r="E329" s="6" t="str">
        <f t="shared" si="52"/>
        <v/>
      </c>
      <c r="F329" s="7" t="str">
        <f t="shared" si="44"/>
        <v/>
      </c>
      <c r="G329" s="9"/>
      <c r="H329" s="11"/>
      <c r="I329" s="11"/>
      <c r="J329" s="9"/>
      <c r="K329" s="6">
        <f t="shared" si="53"/>
        <v>0</v>
      </c>
      <c r="Q329" s="12" t="str">
        <f t="shared" si="45"/>
        <v/>
      </c>
      <c r="R329" s="12" t="str">
        <f t="shared" si="46"/>
        <v/>
      </c>
      <c r="S329" s="12">
        <f t="shared" si="47"/>
        <v>0</v>
      </c>
      <c r="T329" s="13" t="str">
        <f t="shared" si="48"/>
        <v/>
      </c>
      <c r="U329" s="12" t="str">
        <f t="shared" si="49"/>
        <v/>
      </c>
      <c r="V329" s="14" t="str">
        <f>IFERROR(F329*PE!$F$20,"")</f>
        <v/>
      </c>
      <c r="W329" s="12">
        <f t="shared" si="50"/>
        <v>0</v>
      </c>
      <c r="X329" s="12">
        <f t="shared" si="51"/>
        <v>0</v>
      </c>
    </row>
    <row r="330" spans="2:24" ht="14.45" customHeight="1" thickBot="1" x14ac:dyDescent="0.3">
      <c r="B330" s="3"/>
      <c r="C330" s="4"/>
      <c r="D330" s="10"/>
      <c r="E330" s="6" t="str">
        <f t="shared" si="52"/>
        <v/>
      </c>
      <c r="F330" s="7" t="str">
        <f t="shared" si="44"/>
        <v/>
      </c>
      <c r="G330" s="9"/>
      <c r="H330" s="11"/>
      <c r="I330" s="11"/>
      <c r="J330" s="9"/>
      <c r="K330" s="6">
        <f t="shared" si="53"/>
        <v>0</v>
      </c>
      <c r="Q330" s="12" t="str">
        <f t="shared" si="45"/>
        <v/>
      </c>
      <c r="R330" s="12" t="str">
        <f t="shared" si="46"/>
        <v/>
      </c>
      <c r="S330" s="12">
        <f t="shared" si="47"/>
        <v>0</v>
      </c>
      <c r="T330" s="13" t="str">
        <f t="shared" si="48"/>
        <v/>
      </c>
      <c r="U330" s="12" t="str">
        <f t="shared" si="49"/>
        <v/>
      </c>
      <c r="V330" s="14" t="str">
        <f>IFERROR(F330*PE!$F$20,"")</f>
        <v/>
      </c>
      <c r="W330" s="12">
        <f t="shared" si="50"/>
        <v>0</v>
      </c>
      <c r="X330" s="12">
        <f t="shared" si="51"/>
        <v>0</v>
      </c>
    </row>
    <row r="331" spans="2:24" ht="14.45" customHeight="1" thickBot="1" x14ac:dyDescent="0.3">
      <c r="B331" s="3"/>
      <c r="C331" s="4"/>
      <c r="D331" s="10"/>
      <c r="E331" s="6" t="str">
        <f t="shared" si="52"/>
        <v/>
      </c>
      <c r="F331" s="7" t="str">
        <f t="shared" si="44"/>
        <v/>
      </c>
      <c r="G331" s="9"/>
      <c r="H331" s="11"/>
      <c r="I331" s="11"/>
      <c r="J331" s="9"/>
      <c r="K331" s="6">
        <f t="shared" si="53"/>
        <v>0</v>
      </c>
      <c r="Q331" s="12" t="str">
        <f t="shared" si="45"/>
        <v/>
      </c>
      <c r="R331" s="12" t="str">
        <f t="shared" si="46"/>
        <v/>
      </c>
      <c r="S331" s="12">
        <f t="shared" si="47"/>
        <v>0</v>
      </c>
      <c r="T331" s="13" t="str">
        <f t="shared" si="48"/>
        <v/>
      </c>
      <c r="U331" s="12" t="str">
        <f t="shared" si="49"/>
        <v/>
      </c>
      <c r="V331" s="14" t="str">
        <f>IFERROR(F331*PE!$F$20,"")</f>
        <v/>
      </c>
      <c r="W331" s="12">
        <f t="shared" si="50"/>
        <v>0</v>
      </c>
      <c r="X331" s="12">
        <f t="shared" si="51"/>
        <v>0</v>
      </c>
    </row>
    <row r="332" spans="2:24" ht="14.45" customHeight="1" thickBot="1" x14ac:dyDescent="0.3">
      <c r="B332" s="3"/>
      <c r="C332" s="4"/>
      <c r="D332" s="10"/>
      <c r="E332" s="6" t="str">
        <f t="shared" si="52"/>
        <v/>
      </c>
      <c r="F332" s="7" t="str">
        <f t="shared" si="44"/>
        <v/>
      </c>
      <c r="G332" s="9"/>
      <c r="H332" s="11"/>
      <c r="I332" s="11"/>
      <c r="J332" s="9"/>
      <c r="K332" s="6">
        <f t="shared" si="53"/>
        <v>0</v>
      </c>
      <c r="Q332" s="12" t="str">
        <f t="shared" si="45"/>
        <v/>
      </c>
      <c r="R332" s="12" t="str">
        <f t="shared" si="46"/>
        <v/>
      </c>
      <c r="S332" s="12">
        <f t="shared" si="47"/>
        <v>0</v>
      </c>
      <c r="T332" s="13" t="str">
        <f t="shared" si="48"/>
        <v/>
      </c>
      <c r="U332" s="12" t="str">
        <f t="shared" si="49"/>
        <v/>
      </c>
      <c r="V332" s="14" t="str">
        <f>IFERROR(F332*PE!$F$20,"")</f>
        <v/>
      </c>
      <c r="W332" s="12">
        <f t="shared" si="50"/>
        <v>0</v>
      </c>
      <c r="X332" s="12">
        <f t="shared" si="51"/>
        <v>0</v>
      </c>
    </row>
    <row r="333" spans="2:24" ht="14.45" customHeight="1" thickBot="1" x14ac:dyDescent="0.3">
      <c r="B333" s="3"/>
      <c r="C333" s="4"/>
      <c r="D333" s="10"/>
      <c r="E333" s="6" t="str">
        <f t="shared" si="52"/>
        <v/>
      </c>
      <c r="F333" s="7" t="str">
        <f t="shared" ref="F333:F396" si="54">IFERROR(E333/SUM($E$12:$E$511),"")</f>
        <v/>
      </c>
      <c r="G333" s="9"/>
      <c r="H333" s="11"/>
      <c r="I333" s="11"/>
      <c r="J333" s="9"/>
      <c r="K333" s="6">
        <f t="shared" si="53"/>
        <v>0</v>
      </c>
      <c r="Q333" s="12" t="str">
        <f t="shared" ref="Q333:Q396" si="55">IFERROR(H333*E333,"")</f>
        <v/>
      </c>
      <c r="R333" s="12" t="str">
        <f t="shared" ref="R333:R396" si="56">IFERROR(I333*E333,"")</f>
        <v/>
      </c>
      <c r="S333" s="12">
        <f t="shared" ref="S333:S396" si="57">IFERROR(C333-K333,"")</f>
        <v>0</v>
      </c>
      <c r="T333" s="13" t="str">
        <f t="shared" ref="T333:T396" si="58">IFERROR(S333/C333,"")</f>
        <v/>
      </c>
      <c r="U333" s="12" t="str">
        <f t="shared" ref="U333:U396" si="59">IFERROR(V333*C333,"")</f>
        <v/>
      </c>
      <c r="V333" s="14" t="str">
        <f>IFERROR(F333*PE!$F$20,"")</f>
        <v/>
      </c>
      <c r="W333" s="12">
        <f t="shared" ref="W333:W396" si="60">IFERROR(J333*D333,"")</f>
        <v>0</v>
      </c>
      <c r="X333" s="12">
        <f t="shared" ref="X333:X396" si="61">IFERROR(G333*D333,"")</f>
        <v>0</v>
      </c>
    </row>
    <row r="334" spans="2:24" ht="14.45" customHeight="1" thickBot="1" x14ac:dyDescent="0.3">
      <c r="B334" s="3"/>
      <c r="C334" s="4"/>
      <c r="D334" s="10"/>
      <c r="E334" s="6" t="str">
        <f t="shared" si="52"/>
        <v/>
      </c>
      <c r="F334" s="7" t="str">
        <f t="shared" si="54"/>
        <v/>
      </c>
      <c r="G334" s="9"/>
      <c r="H334" s="11"/>
      <c r="I334" s="11"/>
      <c r="J334" s="9"/>
      <c r="K334" s="6">
        <f t="shared" si="53"/>
        <v>0</v>
      </c>
      <c r="Q334" s="12" t="str">
        <f t="shared" si="55"/>
        <v/>
      </c>
      <c r="R334" s="12" t="str">
        <f t="shared" si="56"/>
        <v/>
      </c>
      <c r="S334" s="12">
        <f t="shared" si="57"/>
        <v>0</v>
      </c>
      <c r="T334" s="13" t="str">
        <f t="shared" si="58"/>
        <v/>
      </c>
      <c r="U334" s="12" t="str">
        <f t="shared" si="59"/>
        <v/>
      </c>
      <c r="V334" s="14" t="str">
        <f>IFERROR(F334*PE!$F$20,"")</f>
        <v/>
      </c>
      <c r="W334" s="12">
        <f t="shared" si="60"/>
        <v>0</v>
      </c>
      <c r="X334" s="12">
        <f t="shared" si="61"/>
        <v>0</v>
      </c>
    </row>
    <row r="335" spans="2:24" ht="14.45" customHeight="1" thickBot="1" x14ac:dyDescent="0.3">
      <c r="B335" s="3"/>
      <c r="C335" s="4"/>
      <c r="D335" s="10"/>
      <c r="E335" s="6" t="str">
        <f t="shared" si="52"/>
        <v/>
      </c>
      <c r="F335" s="7" t="str">
        <f t="shared" si="54"/>
        <v/>
      </c>
      <c r="G335" s="9"/>
      <c r="H335" s="11"/>
      <c r="I335" s="11"/>
      <c r="J335" s="9"/>
      <c r="K335" s="6">
        <f t="shared" si="53"/>
        <v>0</v>
      </c>
      <c r="Q335" s="12" t="str">
        <f t="shared" si="55"/>
        <v/>
      </c>
      <c r="R335" s="12" t="str">
        <f t="shared" si="56"/>
        <v/>
      </c>
      <c r="S335" s="12">
        <f t="shared" si="57"/>
        <v>0</v>
      </c>
      <c r="T335" s="13" t="str">
        <f t="shared" si="58"/>
        <v/>
      </c>
      <c r="U335" s="12" t="str">
        <f t="shared" si="59"/>
        <v/>
      </c>
      <c r="V335" s="14" t="str">
        <f>IFERROR(F335*PE!$F$20,"")</f>
        <v/>
      </c>
      <c r="W335" s="12">
        <f t="shared" si="60"/>
        <v>0</v>
      </c>
      <c r="X335" s="12">
        <f t="shared" si="61"/>
        <v>0</v>
      </c>
    </row>
    <row r="336" spans="2:24" ht="14.45" customHeight="1" thickBot="1" x14ac:dyDescent="0.3">
      <c r="B336" s="3"/>
      <c r="C336" s="4"/>
      <c r="D336" s="10"/>
      <c r="E336" s="6" t="str">
        <f t="shared" si="52"/>
        <v/>
      </c>
      <c r="F336" s="7" t="str">
        <f t="shared" si="54"/>
        <v/>
      </c>
      <c r="G336" s="9"/>
      <c r="H336" s="11"/>
      <c r="I336" s="11"/>
      <c r="J336" s="9"/>
      <c r="K336" s="6">
        <f t="shared" si="53"/>
        <v>0</v>
      </c>
      <c r="Q336" s="12" t="str">
        <f t="shared" si="55"/>
        <v/>
      </c>
      <c r="R336" s="12" t="str">
        <f t="shared" si="56"/>
        <v/>
      </c>
      <c r="S336" s="12">
        <f t="shared" si="57"/>
        <v>0</v>
      </c>
      <c r="T336" s="13" t="str">
        <f t="shared" si="58"/>
        <v/>
      </c>
      <c r="U336" s="12" t="str">
        <f t="shared" si="59"/>
        <v/>
      </c>
      <c r="V336" s="14" t="str">
        <f>IFERROR(F336*PE!$F$20,"")</f>
        <v/>
      </c>
      <c r="W336" s="12">
        <f t="shared" si="60"/>
        <v>0</v>
      </c>
      <c r="X336" s="12">
        <f t="shared" si="61"/>
        <v>0</v>
      </c>
    </row>
    <row r="337" spans="2:24" ht="14.45" customHeight="1" thickBot="1" x14ac:dyDescent="0.3">
      <c r="B337" s="3"/>
      <c r="C337" s="4"/>
      <c r="D337" s="10"/>
      <c r="E337" s="6" t="str">
        <f t="shared" si="52"/>
        <v/>
      </c>
      <c r="F337" s="7" t="str">
        <f t="shared" si="54"/>
        <v/>
      </c>
      <c r="G337" s="9"/>
      <c r="H337" s="11"/>
      <c r="I337" s="11"/>
      <c r="J337" s="9"/>
      <c r="K337" s="6">
        <f t="shared" si="53"/>
        <v>0</v>
      </c>
      <c r="Q337" s="12" t="str">
        <f t="shared" si="55"/>
        <v/>
      </c>
      <c r="R337" s="12" t="str">
        <f t="shared" si="56"/>
        <v/>
      </c>
      <c r="S337" s="12">
        <f t="shared" si="57"/>
        <v>0</v>
      </c>
      <c r="T337" s="13" t="str">
        <f t="shared" si="58"/>
        <v/>
      </c>
      <c r="U337" s="12" t="str">
        <f t="shared" si="59"/>
        <v/>
      </c>
      <c r="V337" s="14" t="str">
        <f>IFERROR(F337*PE!$F$20,"")</f>
        <v/>
      </c>
      <c r="W337" s="12">
        <f t="shared" si="60"/>
        <v>0</v>
      </c>
      <c r="X337" s="12">
        <f t="shared" si="61"/>
        <v>0</v>
      </c>
    </row>
    <row r="338" spans="2:24" ht="14.45" customHeight="1" thickBot="1" x14ac:dyDescent="0.3">
      <c r="B338" s="3"/>
      <c r="C338" s="4"/>
      <c r="D338" s="10"/>
      <c r="E338" s="6" t="str">
        <f t="shared" si="52"/>
        <v/>
      </c>
      <c r="F338" s="7" t="str">
        <f t="shared" si="54"/>
        <v/>
      </c>
      <c r="G338" s="9"/>
      <c r="H338" s="11"/>
      <c r="I338" s="11"/>
      <c r="J338" s="9"/>
      <c r="K338" s="6">
        <f t="shared" si="53"/>
        <v>0</v>
      </c>
      <c r="Q338" s="12" t="str">
        <f t="shared" si="55"/>
        <v/>
      </c>
      <c r="R338" s="12" t="str">
        <f t="shared" si="56"/>
        <v/>
      </c>
      <c r="S338" s="12">
        <f t="shared" si="57"/>
        <v>0</v>
      </c>
      <c r="T338" s="13" t="str">
        <f t="shared" si="58"/>
        <v/>
      </c>
      <c r="U338" s="12" t="str">
        <f t="shared" si="59"/>
        <v/>
      </c>
      <c r="V338" s="14" t="str">
        <f>IFERROR(F338*PE!$F$20,"")</f>
        <v/>
      </c>
      <c r="W338" s="12">
        <f t="shared" si="60"/>
        <v>0</v>
      </c>
      <c r="X338" s="12">
        <f t="shared" si="61"/>
        <v>0</v>
      </c>
    </row>
    <row r="339" spans="2:24" ht="14.45" customHeight="1" thickBot="1" x14ac:dyDescent="0.3">
      <c r="B339" s="3"/>
      <c r="C339" s="4"/>
      <c r="D339" s="10"/>
      <c r="E339" s="6" t="str">
        <f t="shared" si="52"/>
        <v/>
      </c>
      <c r="F339" s="7" t="str">
        <f t="shared" si="54"/>
        <v/>
      </c>
      <c r="G339" s="9"/>
      <c r="H339" s="11"/>
      <c r="I339" s="11"/>
      <c r="J339" s="9"/>
      <c r="K339" s="6">
        <f t="shared" si="53"/>
        <v>0</v>
      </c>
      <c r="Q339" s="12" t="str">
        <f t="shared" si="55"/>
        <v/>
      </c>
      <c r="R339" s="12" t="str">
        <f t="shared" si="56"/>
        <v/>
      </c>
      <c r="S339" s="12">
        <f t="shared" si="57"/>
        <v>0</v>
      </c>
      <c r="T339" s="13" t="str">
        <f t="shared" si="58"/>
        <v/>
      </c>
      <c r="U339" s="12" t="str">
        <f t="shared" si="59"/>
        <v/>
      </c>
      <c r="V339" s="14" t="str">
        <f>IFERROR(F339*PE!$F$20,"")</f>
        <v/>
      </c>
      <c r="W339" s="12">
        <f t="shared" si="60"/>
        <v>0</v>
      </c>
      <c r="X339" s="12">
        <f t="shared" si="61"/>
        <v>0</v>
      </c>
    </row>
    <row r="340" spans="2:24" ht="14.45" customHeight="1" thickBot="1" x14ac:dyDescent="0.3">
      <c r="B340" s="3"/>
      <c r="C340" s="4"/>
      <c r="D340" s="10"/>
      <c r="E340" s="6" t="str">
        <f t="shared" si="52"/>
        <v/>
      </c>
      <c r="F340" s="7" t="str">
        <f t="shared" si="54"/>
        <v/>
      </c>
      <c r="G340" s="9"/>
      <c r="H340" s="11"/>
      <c r="I340" s="11"/>
      <c r="J340" s="9"/>
      <c r="K340" s="6">
        <f t="shared" si="53"/>
        <v>0</v>
      </c>
      <c r="Q340" s="12" t="str">
        <f t="shared" si="55"/>
        <v/>
      </c>
      <c r="R340" s="12" t="str">
        <f t="shared" si="56"/>
        <v/>
      </c>
      <c r="S340" s="12">
        <f t="shared" si="57"/>
        <v>0</v>
      </c>
      <c r="T340" s="13" t="str">
        <f t="shared" si="58"/>
        <v/>
      </c>
      <c r="U340" s="12" t="str">
        <f t="shared" si="59"/>
        <v/>
      </c>
      <c r="V340" s="14" t="str">
        <f>IFERROR(F340*PE!$F$20,"")</f>
        <v/>
      </c>
      <c r="W340" s="12">
        <f t="shared" si="60"/>
        <v>0</v>
      </c>
      <c r="X340" s="12">
        <f t="shared" si="61"/>
        <v>0</v>
      </c>
    </row>
    <row r="341" spans="2:24" ht="14.45" customHeight="1" thickBot="1" x14ac:dyDescent="0.3">
      <c r="B341" s="3"/>
      <c r="C341" s="4"/>
      <c r="D341" s="10"/>
      <c r="E341" s="6" t="str">
        <f t="shared" si="52"/>
        <v/>
      </c>
      <c r="F341" s="7" t="str">
        <f t="shared" si="54"/>
        <v/>
      </c>
      <c r="G341" s="9"/>
      <c r="H341" s="11"/>
      <c r="I341" s="11"/>
      <c r="J341" s="9"/>
      <c r="K341" s="6">
        <f t="shared" si="53"/>
        <v>0</v>
      </c>
      <c r="Q341" s="12" t="str">
        <f t="shared" si="55"/>
        <v/>
      </c>
      <c r="R341" s="12" t="str">
        <f t="shared" si="56"/>
        <v/>
      </c>
      <c r="S341" s="12">
        <f t="shared" si="57"/>
        <v>0</v>
      </c>
      <c r="T341" s="13" t="str">
        <f t="shared" si="58"/>
        <v/>
      </c>
      <c r="U341" s="12" t="str">
        <f t="shared" si="59"/>
        <v/>
      </c>
      <c r="V341" s="14" t="str">
        <f>IFERROR(F341*PE!$F$20,"")</f>
        <v/>
      </c>
      <c r="W341" s="12">
        <f t="shared" si="60"/>
        <v>0</v>
      </c>
      <c r="X341" s="12">
        <f t="shared" si="61"/>
        <v>0</v>
      </c>
    </row>
    <row r="342" spans="2:24" ht="14.45" customHeight="1" thickBot="1" x14ac:dyDescent="0.3">
      <c r="B342" s="3"/>
      <c r="C342" s="4"/>
      <c r="D342" s="10"/>
      <c r="E342" s="6" t="str">
        <f t="shared" si="52"/>
        <v/>
      </c>
      <c r="F342" s="7" t="str">
        <f t="shared" si="54"/>
        <v/>
      </c>
      <c r="G342" s="9"/>
      <c r="H342" s="11"/>
      <c r="I342" s="11"/>
      <c r="J342" s="9"/>
      <c r="K342" s="6">
        <f t="shared" si="53"/>
        <v>0</v>
      </c>
      <c r="Q342" s="12" t="str">
        <f t="shared" si="55"/>
        <v/>
      </c>
      <c r="R342" s="12" t="str">
        <f t="shared" si="56"/>
        <v/>
      </c>
      <c r="S342" s="12">
        <f t="shared" si="57"/>
        <v>0</v>
      </c>
      <c r="T342" s="13" t="str">
        <f t="shared" si="58"/>
        <v/>
      </c>
      <c r="U342" s="12" t="str">
        <f t="shared" si="59"/>
        <v/>
      </c>
      <c r="V342" s="14" t="str">
        <f>IFERROR(F342*PE!$F$20,"")</f>
        <v/>
      </c>
      <c r="W342" s="12">
        <f t="shared" si="60"/>
        <v>0</v>
      </c>
      <c r="X342" s="12">
        <f t="shared" si="61"/>
        <v>0</v>
      </c>
    </row>
    <row r="343" spans="2:24" ht="14.45" customHeight="1" thickBot="1" x14ac:dyDescent="0.3">
      <c r="B343" s="3"/>
      <c r="C343" s="4"/>
      <c r="D343" s="10"/>
      <c r="E343" s="6" t="str">
        <f t="shared" si="52"/>
        <v/>
      </c>
      <c r="F343" s="7" t="str">
        <f t="shared" si="54"/>
        <v/>
      </c>
      <c r="G343" s="9"/>
      <c r="H343" s="11"/>
      <c r="I343" s="11"/>
      <c r="J343" s="9"/>
      <c r="K343" s="6">
        <f t="shared" si="53"/>
        <v>0</v>
      </c>
      <c r="Q343" s="12" t="str">
        <f t="shared" si="55"/>
        <v/>
      </c>
      <c r="R343" s="12" t="str">
        <f t="shared" si="56"/>
        <v/>
      </c>
      <c r="S343" s="12">
        <f t="shared" si="57"/>
        <v>0</v>
      </c>
      <c r="T343" s="13" t="str">
        <f t="shared" si="58"/>
        <v/>
      </c>
      <c r="U343" s="12" t="str">
        <f t="shared" si="59"/>
        <v/>
      </c>
      <c r="V343" s="14" t="str">
        <f>IFERROR(F343*PE!$F$20,"")</f>
        <v/>
      </c>
      <c r="W343" s="12">
        <f t="shared" si="60"/>
        <v>0</v>
      </c>
      <c r="X343" s="12">
        <f t="shared" si="61"/>
        <v>0</v>
      </c>
    </row>
    <row r="344" spans="2:24" ht="14.45" customHeight="1" thickBot="1" x14ac:dyDescent="0.3">
      <c r="B344" s="3"/>
      <c r="C344" s="4"/>
      <c r="D344" s="10"/>
      <c r="E344" s="6" t="str">
        <f t="shared" si="52"/>
        <v/>
      </c>
      <c r="F344" s="7" t="str">
        <f t="shared" si="54"/>
        <v/>
      </c>
      <c r="G344" s="9"/>
      <c r="H344" s="11"/>
      <c r="I344" s="11"/>
      <c r="J344" s="9"/>
      <c r="K344" s="6">
        <f t="shared" si="53"/>
        <v>0</v>
      </c>
      <c r="Q344" s="12" t="str">
        <f t="shared" si="55"/>
        <v/>
      </c>
      <c r="R344" s="12" t="str">
        <f t="shared" si="56"/>
        <v/>
      </c>
      <c r="S344" s="12">
        <f t="shared" si="57"/>
        <v>0</v>
      </c>
      <c r="T344" s="13" t="str">
        <f t="shared" si="58"/>
        <v/>
      </c>
      <c r="U344" s="12" t="str">
        <f t="shared" si="59"/>
        <v/>
      </c>
      <c r="V344" s="14" t="str">
        <f>IFERROR(F344*PE!$F$20,"")</f>
        <v/>
      </c>
      <c r="W344" s="12">
        <f t="shared" si="60"/>
        <v>0</v>
      </c>
      <c r="X344" s="12">
        <f t="shared" si="61"/>
        <v>0</v>
      </c>
    </row>
    <row r="345" spans="2:24" ht="14.45" customHeight="1" thickBot="1" x14ac:dyDescent="0.3">
      <c r="B345" s="3"/>
      <c r="C345" s="4"/>
      <c r="D345" s="10"/>
      <c r="E345" s="6" t="str">
        <f t="shared" si="52"/>
        <v/>
      </c>
      <c r="F345" s="7" t="str">
        <f t="shared" si="54"/>
        <v/>
      </c>
      <c r="G345" s="9"/>
      <c r="H345" s="11"/>
      <c r="I345" s="11"/>
      <c r="J345" s="9"/>
      <c r="K345" s="6">
        <f t="shared" si="53"/>
        <v>0</v>
      </c>
      <c r="Q345" s="12" t="str">
        <f t="shared" si="55"/>
        <v/>
      </c>
      <c r="R345" s="12" t="str">
        <f t="shared" si="56"/>
        <v/>
      </c>
      <c r="S345" s="12">
        <f t="shared" si="57"/>
        <v>0</v>
      </c>
      <c r="T345" s="13" t="str">
        <f t="shared" si="58"/>
        <v/>
      </c>
      <c r="U345" s="12" t="str">
        <f t="shared" si="59"/>
        <v/>
      </c>
      <c r="V345" s="14" t="str">
        <f>IFERROR(F345*PE!$F$20,"")</f>
        <v/>
      </c>
      <c r="W345" s="12">
        <f t="shared" si="60"/>
        <v>0</v>
      </c>
      <c r="X345" s="12">
        <f t="shared" si="61"/>
        <v>0</v>
      </c>
    </row>
    <row r="346" spans="2:24" ht="14.45" customHeight="1" thickBot="1" x14ac:dyDescent="0.3">
      <c r="B346" s="3"/>
      <c r="C346" s="4"/>
      <c r="D346" s="10"/>
      <c r="E346" s="6" t="str">
        <f t="shared" si="52"/>
        <v/>
      </c>
      <c r="F346" s="7" t="str">
        <f t="shared" si="54"/>
        <v/>
      </c>
      <c r="G346" s="9"/>
      <c r="H346" s="11"/>
      <c r="I346" s="11"/>
      <c r="J346" s="9"/>
      <c r="K346" s="6">
        <f t="shared" si="53"/>
        <v>0</v>
      </c>
      <c r="Q346" s="12" t="str">
        <f t="shared" si="55"/>
        <v/>
      </c>
      <c r="R346" s="12" t="str">
        <f t="shared" si="56"/>
        <v/>
      </c>
      <c r="S346" s="12">
        <f t="shared" si="57"/>
        <v>0</v>
      </c>
      <c r="T346" s="13" t="str">
        <f t="shared" si="58"/>
        <v/>
      </c>
      <c r="U346" s="12" t="str">
        <f t="shared" si="59"/>
        <v/>
      </c>
      <c r="V346" s="14" t="str">
        <f>IFERROR(F346*PE!$F$20,"")</f>
        <v/>
      </c>
      <c r="W346" s="12">
        <f t="shared" si="60"/>
        <v>0</v>
      </c>
      <c r="X346" s="12">
        <f t="shared" si="61"/>
        <v>0</v>
      </c>
    </row>
    <row r="347" spans="2:24" ht="14.45" customHeight="1" thickBot="1" x14ac:dyDescent="0.3">
      <c r="B347" s="3"/>
      <c r="C347" s="4"/>
      <c r="D347" s="10"/>
      <c r="E347" s="6" t="str">
        <f t="shared" si="52"/>
        <v/>
      </c>
      <c r="F347" s="7" t="str">
        <f t="shared" si="54"/>
        <v/>
      </c>
      <c r="G347" s="9"/>
      <c r="H347" s="11"/>
      <c r="I347" s="11"/>
      <c r="J347" s="9"/>
      <c r="K347" s="6">
        <f t="shared" si="53"/>
        <v>0</v>
      </c>
      <c r="Q347" s="12" t="str">
        <f t="shared" si="55"/>
        <v/>
      </c>
      <c r="R347" s="12" t="str">
        <f t="shared" si="56"/>
        <v/>
      </c>
      <c r="S347" s="12">
        <f t="shared" si="57"/>
        <v>0</v>
      </c>
      <c r="T347" s="13" t="str">
        <f t="shared" si="58"/>
        <v/>
      </c>
      <c r="U347" s="12" t="str">
        <f t="shared" si="59"/>
        <v/>
      </c>
      <c r="V347" s="14" t="str">
        <f>IFERROR(F347*PE!$F$20,"")</f>
        <v/>
      </c>
      <c r="W347" s="12">
        <f t="shared" si="60"/>
        <v>0</v>
      </c>
      <c r="X347" s="12">
        <f t="shared" si="61"/>
        <v>0</v>
      </c>
    </row>
    <row r="348" spans="2:24" ht="14.45" customHeight="1" thickBot="1" x14ac:dyDescent="0.3">
      <c r="B348" s="3"/>
      <c r="C348" s="4"/>
      <c r="D348" s="10"/>
      <c r="E348" s="6" t="str">
        <f t="shared" si="52"/>
        <v/>
      </c>
      <c r="F348" s="7" t="str">
        <f t="shared" si="54"/>
        <v/>
      </c>
      <c r="G348" s="9"/>
      <c r="H348" s="11"/>
      <c r="I348" s="11"/>
      <c r="J348" s="9"/>
      <c r="K348" s="6">
        <f t="shared" si="53"/>
        <v>0</v>
      </c>
      <c r="Q348" s="12" t="str">
        <f t="shared" si="55"/>
        <v/>
      </c>
      <c r="R348" s="12" t="str">
        <f t="shared" si="56"/>
        <v/>
      </c>
      <c r="S348" s="12">
        <f t="shared" si="57"/>
        <v>0</v>
      </c>
      <c r="T348" s="13" t="str">
        <f t="shared" si="58"/>
        <v/>
      </c>
      <c r="U348" s="12" t="str">
        <f t="shared" si="59"/>
        <v/>
      </c>
      <c r="V348" s="14" t="str">
        <f>IFERROR(F348*PE!$F$20,"")</f>
        <v/>
      </c>
      <c r="W348" s="12">
        <f t="shared" si="60"/>
        <v>0</v>
      </c>
      <c r="X348" s="12">
        <f t="shared" si="61"/>
        <v>0</v>
      </c>
    </row>
    <row r="349" spans="2:24" ht="14.45" customHeight="1" thickBot="1" x14ac:dyDescent="0.3">
      <c r="B349" s="3"/>
      <c r="C349" s="4"/>
      <c r="D349" s="10"/>
      <c r="E349" s="6" t="str">
        <f t="shared" si="52"/>
        <v/>
      </c>
      <c r="F349" s="7" t="str">
        <f t="shared" si="54"/>
        <v/>
      </c>
      <c r="G349" s="9"/>
      <c r="H349" s="11"/>
      <c r="I349" s="11"/>
      <c r="J349" s="9"/>
      <c r="K349" s="6">
        <f t="shared" si="53"/>
        <v>0</v>
      </c>
      <c r="Q349" s="12" t="str">
        <f t="shared" si="55"/>
        <v/>
      </c>
      <c r="R349" s="12" t="str">
        <f t="shared" si="56"/>
        <v/>
      </c>
      <c r="S349" s="12">
        <f t="shared" si="57"/>
        <v>0</v>
      </c>
      <c r="T349" s="13" t="str">
        <f t="shared" si="58"/>
        <v/>
      </c>
      <c r="U349" s="12" t="str">
        <f t="shared" si="59"/>
        <v/>
      </c>
      <c r="V349" s="14" t="str">
        <f>IFERROR(F349*PE!$F$20,"")</f>
        <v/>
      </c>
      <c r="W349" s="12">
        <f t="shared" si="60"/>
        <v>0</v>
      </c>
      <c r="X349" s="12">
        <f t="shared" si="61"/>
        <v>0</v>
      </c>
    </row>
    <row r="350" spans="2:24" ht="14.45" customHeight="1" thickBot="1" x14ac:dyDescent="0.3">
      <c r="B350" s="3"/>
      <c r="C350" s="4"/>
      <c r="D350" s="10"/>
      <c r="E350" s="6" t="str">
        <f t="shared" si="52"/>
        <v/>
      </c>
      <c r="F350" s="7" t="str">
        <f t="shared" si="54"/>
        <v/>
      </c>
      <c r="G350" s="9"/>
      <c r="H350" s="11"/>
      <c r="I350" s="11"/>
      <c r="J350" s="9"/>
      <c r="K350" s="6">
        <f t="shared" si="53"/>
        <v>0</v>
      </c>
      <c r="Q350" s="12" t="str">
        <f t="shared" si="55"/>
        <v/>
      </c>
      <c r="R350" s="12" t="str">
        <f t="shared" si="56"/>
        <v/>
      </c>
      <c r="S350" s="12">
        <f t="shared" si="57"/>
        <v>0</v>
      </c>
      <c r="T350" s="13" t="str">
        <f t="shared" si="58"/>
        <v/>
      </c>
      <c r="U350" s="12" t="str">
        <f t="shared" si="59"/>
        <v/>
      </c>
      <c r="V350" s="14" t="str">
        <f>IFERROR(F350*PE!$F$20,"")</f>
        <v/>
      </c>
      <c r="W350" s="12">
        <f t="shared" si="60"/>
        <v>0</v>
      </c>
      <c r="X350" s="12">
        <f t="shared" si="61"/>
        <v>0</v>
      </c>
    </row>
    <row r="351" spans="2:24" ht="14.45" customHeight="1" thickBot="1" x14ac:dyDescent="0.3">
      <c r="B351" s="3"/>
      <c r="C351" s="4"/>
      <c r="D351" s="10"/>
      <c r="E351" s="6" t="str">
        <f t="shared" ref="E351:E414" si="62">IFERROR(IF(B351="","",C351*D351),"")</f>
        <v/>
      </c>
      <c r="F351" s="7" t="str">
        <f t="shared" si="54"/>
        <v/>
      </c>
      <c r="G351" s="9"/>
      <c r="H351" s="11"/>
      <c r="I351" s="11"/>
      <c r="J351" s="9"/>
      <c r="K351" s="6">
        <f t="shared" ref="K351:K414" si="63">G351+C351*(H351+I351)+J351</f>
        <v>0</v>
      </c>
      <c r="Q351" s="12" t="str">
        <f t="shared" si="55"/>
        <v/>
      </c>
      <c r="R351" s="12" t="str">
        <f t="shared" si="56"/>
        <v/>
      </c>
      <c r="S351" s="12">
        <f t="shared" si="57"/>
        <v>0</v>
      </c>
      <c r="T351" s="13" t="str">
        <f t="shared" si="58"/>
        <v/>
      </c>
      <c r="U351" s="12" t="str">
        <f t="shared" si="59"/>
        <v/>
      </c>
      <c r="V351" s="14" t="str">
        <f>IFERROR(F351*PE!$F$20,"")</f>
        <v/>
      </c>
      <c r="W351" s="12">
        <f t="shared" si="60"/>
        <v>0</v>
      </c>
      <c r="X351" s="12">
        <f t="shared" si="61"/>
        <v>0</v>
      </c>
    </row>
    <row r="352" spans="2:24" ht="14.45" customHeight="1" thickBot="1" x14ac:dyDescent="0.3">
      <c r="B352" s="3"/>
      <c r="C352" s="4"/>
      <c r="D352" s="10"/>
      <c r="E352" s="6" t="str">
        <f t="shared" si="62"/>
        <v/>
      </c>
      <c r="F352" s="7" t="str">
        <f t="shared" si="54"/>
        <v/>
      </c>
      <c r="G352" s="9"/>
      <c r="H352" s="11"/>
      <c r="I352" s="11"/>
      <c r="J352" s="9"/>
      <c r="K352" s="6">
        <f t="shared" si="63"/>
        <v>0</v>
      </c>
      <c r="Q352" s="12" t="str">
        <f t="shared" si="55"/>
        <v/>
      </c>
      <c r="R352" s="12" t="str">
        <f t="shared" si="56"/>
        <v/>
      </c>
      <c r="S352" s="12">
        <f t="shared" si="57"/>
        <v>0</v>
      </c>
      <c r="T352" s="13" t="str">
        <f t="shared" si="58"/>
        <v/>
      </c>
      <c r="U352" s="12" t="str">
        <f t="shared" si="59"/>
        <v/>
      </c>
      <c r="V352" s="14" t="str">
        <f>IFERROR(F352*PE!$F$20,"")</f>
        <v/>
      </c>
      <c r="W352" s="12">
        <f t="shared" si="60"/>
        <v>0</v>
      </c>
      <c r="X352" s="12">
        <f t="shared" si="61"/>
        <v>0</v>
      </c>
    </row>
    <row r="353" spans="2:24" ht="14.45" customHeight="1" thickBot="1" x14ac:dyDescent="0.3">
      <c r="B353" s="3"/>
      <c r="C353" s="4"/>
      <c r="D353" s="10"/>
      <c r="E353" s="6" t="str">
        <f t="shared" si="62"/>
        <v/>
      </c>
      <c r="F353" s="7" t="str">
        <f t="shared" si="54"/>
        <v/>
      </c>
      <c r="G353" s="9"/>
      <c r="H353" s="11"/>
      <c r="I353" s="11"/>
      <c r="J353" s="9"/>
      <c r="K353" s="6">
        <f t="shared" si="63"/>
        <v>0</v>
      </c>
      <c r="Q353" s="12" t="str">
        <f t="shared" si="55"/>
        <v/>
      </c>
      <c r="R353" s="12" t="str">
        <f t="shared" si="56"/>
        <v/>
      </c>
      <c r="S353" s="12">
        <f t="shared" si="57"/>
        <v>0</v>
      </c>
      <c r="T353" s="13" t="str">
        <f t="shared" si="58"/>
        <v/>
      </c>
      <c r="U353" s="12" t="str">
        <f t="shared" si="59"/>
        <v/>
      </c>
      <c r="V353" s="14" t="str">
        <f>IFERROR(F353*PE!$F$20,"")</f>
        <v/>
      </c>
      <c r="W353" s="12">
        <f t="shared" si="60"/>
        <v>0</v>
      </c>
      <c r="X353" s="12">
        <f t="shared" si="61"/>
        <v>0</v>
      </c>
    </row>
    <row r="354" spans="2:24" ht="14.45" customHeight="1" thickBot="1" x14ac:dyDescent="0.3">
      <c r="B354" s="3"/>
      <c r="C354" s="4"/>
      <c r="D354" s="10"/>
      <c r="E354" s="6" t="str">
        <f t="shared" si="62"/>
        <v/>
      </c>
      <c r="F354" s="7" t="str">
        <f t="shared" si="54"/>
        <v/>
      </c>
      <c r="G354" s="9"/>
      <c r="H354" s="11"/>
      <c r="I354" s="11"/>
      <c r="J354" s="9"/>
      <c r="K354" s="6">
        <f t="shared" si="63"/>
        <v>0</v>
      </c>
      <c r="Q354" s="12" t="str">
        <f t="shared" si="55"/>
        <v/>
      </c>
      <c r="R354" s="12" t="str">
        <f t="shared" si="56"/>
        <v/>
      </c>
      <c r="S354" s="12">
        <f t="shared" si="57"/>
        <v>0</v>
      </c>
      <c r="T354" s="13" t="str">
        <f t="shared" si="58"/>
        <v/>
      </c>
      <c r="U354" s="12" t="str">
        <f t="shared" si="59"/>
        <v/>
      </c>
      <c r="V354" s="14" t="str">
        <f>IFERROR(F354*PE!$F$20,"")</f>
        <v/>
      </c>
      <c r="W354" s="12">
        <f t="shared" si="60"/>
        <v>0</v>
      </c>
      <c r="X354" s="12">
        <f t="shared" si="61"/>
        <v>0</v>
      </c>
    </row>
    <row r="355" spans="2:24" ht="14.45" customHeight="1" thickBot="1" x14ac:dyDescent="0.3">
      <c r="B355" s="3"/>
      <c r="C355" s="4"/>
      <c r="D355" s="10"/>
      <c r="E355" s="6" t="str">
        <f t="shared" si="62"/>
        <v/>
      </c>
      <c r="F355" s="7" t="str">
        <f t="shared" si="54"/>
        <v/>
      </c>
      <c r="G355" s="9"/>
      <c r="H355" s="11"/>
      <c r="I355" s="11"/>
      <c r="J355" s="9"/>
      <c r="K355" s="6">
        <f t="shared" si="63"/>
        <v>0</v>
      </c>
      <c r="Q355" s="12" t="str">
        <f t="shared" si="55"/>
        <v/>
      </c>
      <c r="R355" s="12" t="str">
        <f t="shared" si="56"/>
        <v/>
      </c>
      <c r="S355" s="12">
        <f t="shared" si="57"/>
        <v>0</v>
      </c>
      <c r="T355" s="13" t="str">
        <f t="shared" si="58"/>
        <v/>
      </c>
      <c r="U355" s="12" t="str">
        <f t="shared" si="59"/>
        <v/>
      </c>
      <c r="V355" s="14" t="str">
        <f>IFERROR(F355*PE!$F$20,"")</f>
        <v/>
      </c>
      <c r="W355" s="12">
        <f t="shared" si="60"/>
        <v>0</v>
      </c>
      <c r="X355" s="12">
        <f t="shared" si="61"/>
        <v>0</v>
      </c>
    </row>
    <row r="356" spans="2:24" ht="14.45" customHeight="1" thickBot="1" x14ac:dyDescent="0.3">
      <c r="B356" s="3"/>
      <c r="C356" s="4"/>
      <c r="D356" s="10"/>
      <c r="E356" s="6" t="str">
        <f t="shared" si="62"/>
        <v/>
      </c>
      <c r="F356" s="7" t="str">
        <f t="shared" si="54"/>
        <v/>
      </c>
      <c r="G356" s="9"/>
      <c r="H356" s="11"/>
      <c r="I356" s="11"/>
      <c r="J356" s="9"/>
      <c r="K356" s="6">
        <f t="shared" si="63"/>
        <v>0</v>
      </c>
      <c r="Q356" s="12" t="str">
        <f t="shared" si="55"/>
        <v/>
      </c>
      <c r="R356" s="12" t="str">
        <f t="shared" si="56"/>
        <v/>
      </c>
      <c r="S356" s="12">
        <f t="shared" si="57"/>
        <v>0</v>
      </c>
      <c r="T356" s="13" t="str">
        <f t="shared" si="58"/>
        <v/>
      </c>
      <c r="U356" s="12" t="str">
        <f t="shared" si="59"/>
        <v/>
      </c>
      <c r="V356" s="14" t="str">
        <f>IFERROR(F356*PE!$F$20,"")</f>
        <v/>
      </c>
      <c r="W356" s="12">
        <f t="shared" si="60"/>
        <v>0</v>
      </c>
      <c r="X356" s="12">
        <f t="shared" si="61"/>
        <v>0</v>
      </c>
    </row>
    <row r="357" spans="2:24" ht="14.45" customHeight="1" thickBot="1" x14ac:dyDescent="0.3">
      <c r="B357" s="3"/>
      <c r="C357" s="4"/>
      <c r="D357" s="10"/>
      <c r="E357" s="6" t="str">
        <f t="shared" si="62"/>
        <v/>
      </c>
      <c r="F357" s="7" t="str">
        <f t="shared" si="54"/>
        <v/>
      </c>
      <c r="G357" s="9"/>
      <c r="H357" s="11"/>
      <c r="I357" s="11"/>
      <c r="J357" s="9"/>
      <c r="K357" s="6">
        <f t="shared" si="63"/>
        <v>0</v>
      </c>
      <c r="Q357" s="12" t="str">
        <f t="shared" si="55"/>
        <v/>
      </c>
      <c r="R357" s="12" t="str">
        <f t="shared" si="56"/>
        <v/>
      </c>
      <c r="S357" s="12">
        <f t="shared" si="57"/>
        <v>0</v>
      </c>
      <c r="T357" s="13" t="str">
        <f t="shared" si="58"/>
        <v/>
      </c>
      <c r="U357" s="12" t="str">
        <f t="shared" si="59"/>
        <v/>
      </c>
      <c r="V357" s="14" t="str">
        <f>IFERROR(F357*PE!$F$20,"")</f>
        <v/>
      </c>
      <c r="W357" s="12">
        <f t="shared" si="60"/>
        <v>0</v>
      </c>
      <c r="X357" s="12">
        <f t="shared" si="61"/>
        <v>0</v>
      </c>
    </row>
    <row r="358" spans="2:24" ht="14.45" customHeight="1" thickBot="1" x14ac:dyDescent="0.3">
      <c r="B358" s="3"/>
      <c r="C358" s="4"/>
      <c r="D358" s="10"/>
      <c r="E358" s="6" t="str">
        <f t="shared" si="62"/>
        <v/>
      </c>
      <c r="F358" s="7" t="str">
        <f t="shared" si="54"/>
        <v/>
      </c>
      <c r="G358" s="9"/>
      <c r="H358" s="11"/>
      <c r="I358" s="11"/>
      <c r="J358" s="9"/>
      <c r="K358" s="6">
        <f t="shared" si="63"/>
        <v>0</v>
      </c>
      <c r="Q358" s="12" t="str">
        <f t="shared" si="55"/>
        <v/>
      </c>
      <c r="R358" s="12" t="str">
        <f t="shared" si="56"/>
        <v/>
      </c>
      <c r="S358" s="12">
        <f t="shared" si="57"/>
        <v>0</v>
      </c>
      <c r="T358" s="13" t="str">
        <f t="shared" si="58"/>
        <v/>
      </c>
      <c r="U358" s="12" t="str">
        <f t="shared" si="59"/>
        <v/>
      </c>
      <c r="V358" s="14" t="str">
        <f>IFERROR(F358*PE!$F$20,"")</f>
        <v/>
      </c>
      <c r="W358" s="12">
        <f t="shared" si="60"/>
        <v>0</v>
      </c>
      <c r="X358" s="12">
        <f t="shared" si="61"/>
        <v>0</v>
      </c>
    </row>
    <row r="359" spans="2:24" ht="14.45" customHeight="1" thickBot="1" x14ac:dyDescent="0.3">
      <c r="B359" s="3"/>
      <c r="C359" s="4"/>
      <c r="D359" s="10"/>
      <c r="E359" s="6" t="str">
        <f t="shared" si="62"/>
        <v/>
      </c>
      <c r="F359" s="7" t="str">
        <f t="shared" si="54"/>
        <v/>
      </c>
      <c r="G359" s="9"/>
      <c r="H359" s="11"/>
      <c r="I359" s="11"/>
      <c r="J359" s="9"/>
      <c r="K359" s="6">
        <f t="shared" si="63"/>
        <v>0</v>
      </c>
      <c r="Q359" s="12" t="str">
        <f t="shared" si="55"/>
        <v/>
      </c>
      <c r="R359" s="12" t="str">
        <f t="shared" si="56"/>
        <v/>
      </c>
      <c r="S359" s="12">
        <f t="shared" si="57"/>
        <v>0</v>
      </c>
      <c r="T359" s="13" t="str">
        <f t="shared" si="58"/>
        <v/>
      </c>
      <c r="U359" s="12" t="str">
        <f t="shared" si="59"/>
        <v/>
      </c>
      <c r="V359" s="14" t="str">
        <f>IFERROR(F359*PE!$F$20,"")</f>
        <v/>
      </c>
      <c r="W359" s="12">
        <f t="shared" si="60"/>
        <v>0</v>
      </c>
      <c r="X359" s="12">
        <f t="shared" si="61"/>
        <v>0</v>
      </c>
    </row>
    <row r="360" spans="2:24" ht="14.45" customHeight="1" thickBot="1" x14ac:dyDescent="0.3">
      <c r="B360" s="3"/>
      <c r="C360" s="4"/>
      <c r="D360" s="10"/>
      <c r="E360" s="6" t="str">
        <f t="shared" si="62"/>
        <v/>
      </c>
      <c r="F360" s="7" t="str">
        <f t="shared" si="54"/>
        <v/>
      </c>
      <c r="G360" s="9"/>
      <c r="H360" s="11"/>
      <c r="I360" s="11"/>
      <c r="J360" s="9"/>
      <c r="K360" s="6">
        <f t="shared" si="63"/>
        <v>0</v>
      </c>
      <c r="Q360" s="12" t="str">
        <f t="shared" si="55"/>
        <v/>
      </c>
      <c r="R360" s="12" t="str">
        <f t="shared" si="56"/>
        <v/>
      </c>
      <c r="S360" s="12">
        <f t="shared" si="57"/>
        <v>0</v>
      </c>
      <c r="T360" s="13" t="str">
        <f t="shared" si="58"/>
        <v/>
      </c>
      <c r="U360" s="12" t="str">
        <f t="shared" si="59"/>
        <v/>
      </c>
      <c r="V360" s="14" t="str">
        <f>IFERROR(F360*PE!$F$20,"")</f>
        <v/>
      </c>
      <c r="W360" s="12">
        <f t="shared" si="60"/>
        <v>0</v>
      </c>
      <c r="X360" s="12">
        <f t="shared" si="61"/>
        <v>0</v>
      </c>
    </row>
    <row r="361" spans="2:24" ht="14.45" customHeight="1" thickBot="1" x14ac:dyDescent="0.3">
      <c r="B361" s="3"/>
      <c r="C361" s="4"/>
      <c r="D361" s="10"/>
      <c r="E361" s="6" t="str">
        <f t="shared" si="62"/>
        <v/>
      </c>
      <c r="F361" s="7" t="str">
        <f t="shared" si="54"/>
        <v/>
      </c>
      <c r="G361" s="9"/>
      <c r="H361" s="11"/>
      <c r="I361" s="11"/>
      <c r="J361" s="9"/>
      <c r="K361" s="6">
        <f t="shared" si="63"/>
        <v>0</v>
      </c>
      <c r="Q361" s="12" t="str">
        <f t="shared" si="55"/>
        <v/>
      </c>
      <c r="R361" s="12" t="str">
        <f t="shared" si="56"/>
        <v/>
      </c>
      <c r="S361" s="12">
        <f t="shared" si="57"/>
        <v>0</v>
      </c>
      <c r="T361" s="13" t="str">
        <f t="shared" si="58"/>
        <v/>
      </c>
      <c r="U361" s="12" t="str">
        <f t="shared" si="59"/>
        <v/>
      </c>
      <c r="V361" s="14" t="str">
        <f>IFERROR(F361*PE!$F$20,"")</f>
        <v/>
      </c>
      <c r="W361" s="12">
        <f t="shared" si="60"/>
        <v>0</v>
      </c>
      <c r="X361" s="12">
        <f t="shared" si="61"/>
        <v>0</v>
      </c>
    </row>
    <row r="362" spans="2:24" ht="14.45" customHeight="1" thickBot="1" x14ac:dyDescent="0.3">
      <c r="B362" s="3"/>
      <c r="C362" s="4"/>
      <c r="D362" s="10"/>
      <c r="E362" s="6" t="str">
        <f t="shared" si="62"/>
        <v/>
      </c>
      <c r="F362" s="7" t="str">
        <f t="shared" si="54"/>
        <v/>
      </c>
      <c r="G362" s="9"/>
      <c r="H362" s="11"/>
      <c r="I362" s="11"/>
      <c r="J362" s="9"/>
      <c r="K362" s="6">
        <f t="shared" si="63"/>
        <v>0</v>
      </c>
      <c r="Q362" s="12" t="str">
        <f t="shared" si="55"/>
        <v/>
      </c>
      <c r="R362" s="12" t="str">
        <f t="shared" si="56"/>
        <v/>
      </c>
      <c r="S362" s="12">
        <f t="shared" si="57"/>
        <v>0</v>
      </c>
      <c r="T362" s="13" t="str">
        <f t="shared" si="58"/>
        <v/>
      </c>
      <c r="U362" s="12" t="str">
        <f t="shared" si="59"/>
        <v/>
      </c>
      <c r="V362" s="14" t="str">
        <f>IFERROR(F362*PE!$F$20,"")</f>
        <v/>
      </c>
      <c r="W362" s="12">
        <f t="shared" si="60"/>
        <v>0</v>
      </c>
      <c r="X362" s="12">
        <f t="shared" si="61"/>
        <v>0</v>
      </c>
    </row>
    <row r="363" spans="2:24" ht="14.45" customHeight="1" thickBot="1" x14ac:dyDescent="0.3">
      <c r="B363" s="3"/>
      <c r="C363" s="4"/>
      <c r="D363" s="10"/>
      <c r="E363" s="6" t="str">
        <f t="shared" si="62"/>
        <v/>
      </c>
      <c r="F363" s="7" t="str">
        <f t="shared" si="54"/>
        <v/>
      </c>
      <c r="G363" s="9"/>
      <c r="H363" s="11"/>
      <c r="I363" s="11"/>
      <c r="J363" s="9"/>
      <c r="K363" s="6">
        <f t="shared" si="63"/>
        <v>0</v>
      </c>
      <c r="Q363" s="12" t="str">
        <f t="shared" si="55"/>
        <v/>
      </c>
      <c r="R363" s="12" t="str">
        <f t="shared" si="56"/>
        <v/>
      </c>
      <c r="S363" s="12">
        <f t="shared" si="57"/>
        <v>0</v>
      </c>
      <c r="T363" s="13" t="str">
        <f t="shared" si="58"/>
        <v/>
      </c>
      <c r="U363" s="12" t="str">
        <f t="shared" si="59"/>
        <v/>
      </c>
      <c r="V363" s="14" t="str">
        <f>IFERROR(F363*PE!$F$20,"")</f>
        <v/>
      </c>
      <c r="W363" s="12">
        <f t="shared" si="60"/>
        <v>0</v>
      </c>
      <c r="X363" s="12">
        <f t="shared" si="61"/>
        <v>0</v>
      </c>
    </row>
    <row r="364" spans="2:24" ht="14.45" customHeight="1" thickBot="1" x14ac:dyDescent="0.3">
      <c r="B364" s="3"/>
      <c r="C364" s="4"/>
      <c r="D364" s="10"/>
      <c r="E364" s="6" t="str">
        <f t="shared" si="62"/>
        <v/>
      </c>
      <c r="F364" s="7" t="str">
        <f t="shared" si="54"/>
        <v/>
      </c>
      <c r="G364" s="9"/>
      <c r="H364" s="11"/>
      <c r="I364" s="11"/>
      <c r="J364" s="9"/>
      <c r="K364" s="6">
        <f t="shared" si="63"/>
        <v>0</v>
      </c>
      <c r="Q364" s="12" t="str">
        <f t="shared" si="55"/>
        <v/>
      </c>
      <c r="R364" s="12" t="str">
        <f t="shared" si="56"/>
        <v/>
      </c>
      <c r="S364" s="12">
        <f t="shared" si="57"/>
        <v>0</v>
      </c>
      <c r="T364" s="13" t="str">
        <f t="shared" si="58"/>
        <v/>
      </c>
      <c r="U364" s="12" t="str">
        <f t="shared" si="59"/>
        <v/>
      </c>
      <c r="V364" s="14" t="str">
        <f>IFERROR(F364*PE!$F$20,"")</f>
        <v/>
      </c>
      <c r="W364" s="12">
        <f t="shared" si="60"/>
        <v>0</v>
      </c>
      <c r="X364" s="12">
        <f t="shared" si="61"/>
        <v>0</v>
      </c>
    </row>
    <row r="365" spans="2:24" ht="14.45" customHeight="1" thickBot="1" x14ac:dyDescent="0.3">
      <c r="B365" s="3"/>
      <c r="C365" s="4"/>
      <c r="D365" s="10"/>
      <c r="E365" s="6" t="str">
        <f t="shared" si="62"/>
        <v/>
      </c>
      <c r="F365" s="7" t="str">
        <f t="shared" si="54"/>
        <v/>
      </c>
      <c r="G365" s="9"/>
      <c r="H365" s="11"/>
      <c r="I365" s="11"/>
      <c r="J365" s="9"/>
      <c r="K365" s="6">
        <f t="shared" si="63"/>
        <v>0</v>
      </c>
      <c r="Q365" s="12" t="str">
        <f t="shared" si="55"/>
        <v/>
      </c>
      <c r="R365" s="12" t="str">
        <f t="shared" si="56"/>
        <v/>
      </c>
      <c r="S365" s="12">
        <f t="shared" si="57"/>
        <v>0</v>
      </c>
      <c r="T365" s="13" t="str">
        <f t="shared" si="58"/>
        <v/>
      </c>
      <c r="U365" s="12" t="str">
        <f t="shared" si="59"/>
        <v/>
      </c>
      <c r="V365" s="14" t="str">
        <f>IFERROR(F365*PE!$F$20,"")</f>
        <v/>
      </c>
      <c r="W365" s="12">
        <f t="shared" si="60"/>
        <v>0</v>
      </c>
      <c r="X365" s="12">
        <f t="shared" si="61"/>
        <v>0</v>
      </c>
    </row>
    <row r="366" spans="2:24" ht="14.45" customHeight="1" thickBot="1" x14ac:dyDescent="0.3">
      <c r="B366" s="3"/>
      <c r="C366" s="4"/>
      <c r="D366" s="10"/>
      <c r="E366" s="6" t="str">
        <f t="shared" si="62"/>
        <v/>
      </c>
      <c r="F366" s="7" t="str">
        <f t="shared" si="54"/>
        <v/>
      </c>
      <c r="G366" s="9"/>
      <c r="H366" s="11"/>
      <c r="I366" s="11"/>
      <c r="J366" s="9"/>
      <c r="K366" s="6">
        <f t="shared" si="63"/>
        <v>0</v>
      </c>
      <c r="Q366" s="12" t="str">
        <f t="shared" si="55"/>
        <v/>
      </c>
      <c r="R366" s="12" t="str">
        <f t="shared" si="56"/>
        <v/>
      </c>
      <c r="S366" s="12">
        <f t="shared" si="57"/>
        <v>0</v>
      </c>
      <c r="T366" s="13" t="str">
        <f t="shared" si="58"/>
        <v/>
      </c>
      <c r="U366" s="12" t="str">
        <f t="shared" si="59"/>
        <v/>
      </c>
      <c r="V366" s="14" t="str">
        <f>IFERROR(F366*PE!$F$20,"")</f>
        <v/>
      </c>
      <c r="W366" s="12">
        <f t="shared" si="60"/>
        <v>0</v>
      </c>
      <c r="X366" s="12">
        <f t="shared" si="61"/>
        <v>0</v>
      </c>
    </row>
    <row r="367" spans="2:24" ht="14.45" customHeight="1" thickBot="1" x14ac:dyDescent="0.3">
      <c r="B367" s="3"/>
      <c r="C367" s="4"/>
      <c r="D367" s="10"/>
      <c r="E367" s="6" t="str">
        <f t="shared" si="62"/>
        <v/>
      </c>
      <c r="F367" s="7" t="str">
        <f t="shared" si="54"/>
        <v/>
      </c>
      <c r="G367" s="9"/>
      <c r="H367" s="11"/>
      <c r="I367" s="11"/>
      <c r="J367" s="9"/>
      <c r="K367" s="6">
        <f t="shared" si="63"/>
        <v>0</v>
      </c>
      <c r="Q367" s="12" t="str">
        <f t="shared" si="55"/>
        <v/>
      </c>
      <c r="R367" s="12" t="str">
        <f t="shared" si="56"/>
        <v/>
      </c>
      <c r="S367" s="12">
        <f t="shared" si="57"/>
        <v>0</v>
      </c>
      <c r="T367" s="13" t="str">
        <f t="shared" si="58"/>
        <v/>
      </c>
      <c r="U367" s="12" t="str">
        <f t="shared" si="59"/>
        <v/>
      </c>
      <c r="V367" s="14" t="str">
        <f>IFERROR(F367*PE!$F$20,"")</f>
        <v/>
      </c>
      <c r="W367" s="12">
        <f t="shared" si="60"/>
        <v>0</v>
      </c>
      <c r="X367" s="12">
        <f t="shared" si="61"/>
        <v>0</v>
      </c>
    </row>
    <row r="368" spans="2:24" ht="14.45" customHeight="1" thickBot="1" x14ac:dyDescent="0.3">
      <c r="B368" s="3"/>
      <c r="C368" s="4"/>
      <c r="D368" s="10"/>
      <c r="E368" s="6" t="str">
        <f t="shared" si="62"/>
        <v/>
      </c>
      <c r="F368" s="7" t="str">
        <f t="shared" si="54"/>
        <v/>
      </c>
      <c r="G368" s="9"/>
      <c r="H368" s="11"/>
      <c r="I368" s="11"/>
      <c r="J368" s="9"/>
      <c r="K368" s="6">
        <f t="shared" si="63"/>
        <v>0</v>
      </c>
      <c r="Q368" s="12" t="str">
        <f t="shared" si="55"/>
        <v/>
      </c>
      <c r="R368" s="12" t="str">
        <f t="shared" si="56"/>
        <v/>
      </c>
      <c r="S368" s="12">
        <f t="shared" si="57"/>
        <v>0</v>
      </c>
      <c r="T368" s="13" t="str">
        <f t="shared" si="58"/>
        <v/>
      </c>
      <c r="U368" s="12" t="str">
        <f t="shared" si="59"/>
        <v/>
      </c>
      <c r="V368" s="14" t="str">
        <f>IFERROR(F368*PE!$F$20,"")</f>
        <v/>
      </c>
      <c r="W368" s="12">
        <f t="shared" si="60"/>
        <v>0</v>
      </c>
      <c r="X368" s="12">
        <f t="shared" si="61"/>
        <v>0</v>
      </c>
    </row>
    <row r="369" spans="2:24" ht="14.45" customHeight="1" thickBot="1" x14ac:dyDescent="0.3">
      <c r="B369" s="3"/>
      <c r="C369" s="4"/>
      <c r="D369" s="10"/>
      <c r="E369" s="6" t="str">
        <f t="shared" si="62"/>
        <v/>
      </c>
      <c r="F369" s="7" t="str">
        <f t="shared" si="54"/>
        <v/>
      </c>
      <c r="G369" s="9"/>
      <c r="H369" s="11"/>
      <c r="I369" s="11"/>
      <c r="J369" s="9"/>
      <c r="K369" s="6">
        <f t="shared" si="63"/>
        <v>0</v>
      </c>
      <c r="Q369" s="12" t="str">
        <f t="shared" si="55"/>
        <v/>
      </c>
      <c r="R369" s="12" t="str">
        <f t="shared" si="56"/>
        <v/>
      </c>
      <c r="S369" s="12">
        <f t="shared" si="57"/>
        <v>0</v>
      </c>
      <c r="T369" s="13" t="str">
        <f t="shared" si="58"/>
        <v/>
      </c>
      <c r="U369" s="12" t="str">
        <f t="shared" si="59"/>
        <v/>
      </c>
      <c r="V369" s="14" t="str">
        <f>IFERROR(F369*PE!$F$20,"")</f>
        <v/>
      </c>
      <c r="W369" s="12">
        <f t="shared" si="60"/>
        <v>0</v>
      </c>
      <c r="X369" s="12">
        <f t="shared" si="61"/>
        <v>0</v>
      </c>
    </row>
    <row r="370" spans="2:24" ht="14.45" customHeight="1" thickBot="1" x14ac:dyDescent="0.3">
      <c r="B370" s="3"/>
      <c r="C370" s="4"/>
      <c r="D370" s="10"/>
      <c r="E370" s="6" t="str">
        <f t="shared" si="62"/>
        <v/>
      </c>
      <c r="F370" s="7" t="str">
        <f t="shared" si="54"/>
        <v/>
      </c>
      <c r="G370" s="9"/>
      <c r="H370" s="11"/>
      <c r="I370" s="11"/>
      <c r="J370" s="9"/>
      <c r="K370" s="6">
        <f t="shared" si="63"/>
        <v>0</v>
      </c>
      <c r="Q370" s="12" t="str">
        <f t="shared" si="55"/>
        <v/>
      </c>
      <c r="R370" s="12" t="str">
        <f t="shared" si="56"/>
        <v/>
      </c>
      <c r="S370" s="12">
        <f t="shared" si="57"/>
        <v>0</v>
      </c>
      <c r="T370" s="13" t="str">
        <f t="shared" si="58"/>
        <v/>
      </c>
      <c r="U370" s="12" t="str">
        <f t="shared" si="59"/>
        <v/>
      </c>
      <c r="V370" s="14" t="str">
        <f>IFERROR(F370*PE!$F$20,"")</f>
        <v/>
      </c>
      <c r="W370" s="12">
        <f t="shared" si="60"/>
        <v>0</v>
      </c>
      <c r="X370" s="12">
        <f t="shared" si="61"/>
        <v>0</v>
      </c>
    </row>
    <row r="371" spans="2:24" ht="14.45" customHeight="1" thickBot="1" x14ac:dyDescent="0.3">
      <c r="B371" s="3"/>
      <c r="C371" s="4"/>
      <c r="D371" s="10"/>
      <c r="E371" s="6" t="str">
        <f t="shared" si="62"/>
        <v/>
      </c>
      <c r="F371" s="7" t="str">
        <f t="shared" si="54"/>
        <v/>
      </c>
      <c r="G371" s="9"/>
      <c r="H371" s="11"/>
      <c r="I371" s="11"/>
      <c r="J371" s="9"/>
      <c r="K371" s="6">
        <f t="shared" si="63"/>
        <v>0</v>
      </c>
      <c r="Q371" s="12" t="str">
        <f t="shared" si="55"/>
        <v/>
      </c>
      <c r="R371" s="12" t="str">
        <f t="shared" si="56"/>
        <v/>
      </c>
      <c r="S371" s="12">
        <f t="shared" si="57"/>
        <v>0</v>
      </c>
      <c r="T371" s="13" t="str">
        <f t="shared" si="58"/>
        <v/>
      </c>
      <c r="U371" s="12" t="str">
        <f t="shared" si="59"/>
        <v/>
      </c>
      <c r="V371" s="14" t="str">
        <f>IFERROR(F371*PE!$F$20,"")</f>
        <v/>
      </c>
      <c r="W371" s="12">
        <f t="shared" si="60"/>
        <v>0</v>
      </c>
      <c r="X371" s="12">
        <f t="shared" si="61"/>
        <v>0</v>
      </c>
    </row>
    <row r="372" spans="2:24" ht="14.45" customHeight="1" thickBot="1" x14ac:dyDescent="0.3">
      <c r="B372" s="3"/>
      <c r="C372" s="4"/>
      <c r="D372" s="10"/>
      <c r="E372" s="6" t="str">
        <f t="shared" si="62"/>
        <v/>
      </c>
      <c r="F372" s="7" t="str">
        <f t="shared" si="54"/>
        <v/>
      </c>
      <c r="G372" s="9"/>
      <c r="H372" s="11"/>
      <c r="I372" s="11"/>
      <c r="J372" s="9"/>
      <c r="K372" s="6">
        <f t="shared" si="63"/>
        <v>0</v>
      </c>
      <c r="Q372" s="12" t="str">
        <f t="shared" si="55"/>
        <v/>
      </c>
      <c r="R372" s="12" t="str">
        <f t="shared" si="56"/>
        <v/>
      </c>
      <c r="S372" s="12">
        <f t="shared" si="57"/>
        <v>0</v>
      </c>
      <c r="T372" s="13" t="str">
        <f t="shared" si="58"/>
        <v/>
      </c>
      <c r="U372" s="12" t="str">
        <f t="shared" si="59"/>
        <v/>
      </c>
      <c r="V372" s="14" t="str">
        <f>IFERROR(F372*PE!$F$20,"")</f>
        <v/>
      </c>
      <c r="W372" s="12">
        <f t="shared" si="60"/>
        <v>0</v>
      </c>
      <c r="X372" s="12">
        <f t="shared" si="61"/>
        <v>0</v>
      </c>
    </row>
    <row r="373" spans="2:24" ht="14.45" customHeight="1" thickBot="1" x14ac:dyDescent="0.3">
      <c r="B373" s="3"/>
      <c r="C373" s="4"/>
      <c r="D373" s="10"/>
      <c r="E373" s="6" t="str">
        <f t="shared" si="62"/>
        <v/>
      </c>
      <c r="F373" s="7" t="str">
        <f t="shared" si="54"/>
        <v/>
      </c>
      <c r="G373" s="9"/>
      <c r="H373" s="11"/>
      <c r="I373" s="11"/>
      <c r="J373" s="9"/>
      <c r="K373" s="6">
        <f t="shared" si="63"/>
        <v>0</v>
      </c>
      <c r="Q373" s="12" t="str">
        <f t="shared" si="55"/>
        <v/>
      </c>
      <c r="R373" s="12" t="str">
        <f t="shared" si="56"/>
        <v/>
      </c>
      <c r="S373" s="12">
        <f t="shared" si="57"/>
        <v>0</v>
      </c>
      <c r="T373" s="13" t="str">
        <f t="shared" si="58"/>
        <v/>
      </c>
      <c r="U373" s="12" t="str">
        <f t="shared" si="59"/>
        <v/>
      </c>
      <c r="V373" s="14" t="str">
        <f>IFERROR(F373*PE!$F$20,"")</f>
        <v/>
      </c>
      <c r="W373" s="12">
        <f t="shared" si="60"/>
        <v>0</v>
      </c>
      <c r="X373" s="12">
        <f t="shared" si="61"/>
        <v>0</v>
      </c>
    </row>
    <row r="374" spans="2:24" ht="14.45" customHeight="1" thickBot="1" x14ac:dyDescent="0.3">
      <c r="B374" s="3"/>
      <c r="C374" s="4"/>
      <c r="D374" s="10"/>
      <c r="E374" s="6" t="str">
        <f t="shared" si="62"/>
        <v/>
      </c>
      <c r="F374" s="7" t="str">
        <f t="shared" si="54"/>
        <v/>
      </c>
      <c r="G374" s="9"/>
      <c r="H374" s="11"/>
      <c r="I374" s="11"/>
      <c r="J374" s="9"/>
      <c r="K374" s="6">
        <f t="shared" si="63"/>
        <v>0</v>
      </c>
      <c r="Q374" s="12" t="str">
        <f t="shared" si="55"/>
        <v/>
      </c>
      <c r="R374" s="12" t="str">
        <f t="shared" si="56"/>
        <v/>
      </c>
      <c r="S374" s="12">
        <f t="shared" si="57"/>
        <v>0</v>
      </c>
      <c r="T374" s="13" t="str">
        <f t="shared" si="58"/>
        <v/>
      </c>
      <c r="U374" s="12" t="str">
        <f t="shared" si="59"/>
        <v/>
      </c>
      <c r="V374" s="14" t="str">
        <f>IFERROR(F374*PE!$F$20,"")</f>
        <v/>
      </c>
      <c r="W374" s="12">
        <f t="shared" si="60"/>
        <v>0</v>
      </c>
      <c r="X374" s="12">
        <f t="shared" si="61"/>
        <v>0</v>
      </c>
    </row>
    <row r="375" spans="2:24" ht="14.45" customHeight="1" thickBot="1" x14ac:dyDescent="0.3">
      <c r="B375" s="3"/>
      <c r="C375" s="4"/>
      <c r="D375" s="10"/>
      <c r="E375" s="6" t="str">
        <f t="shared" si="62"/>
        <v/>
      </c>
      <c r="F375" s="7" t="str">
        <f t="shared" si="54"/>
        <v/>
      </c>
      <c r="G375" s="9"/>
      <c r="H375" s="11"/>
      <c r="I375" s="11"/>
      <c r="J375" s="9"/>
      <c r="K375" s="6">
        <f t="shared" si="63"/>
        <v>0</v>
      </c>
      <c r="Q375" s="12" t="str">
        <f t="shared" si="55"/>
        <v/>
      </c>
      <c r="R375" s="12" t="str">
        <f t="shared" si="56"/>
        <v/>
      </c>
      <c r="S375" s="12">
        <f t="shared" si="57"/>
        <v>0</v>
      </c>
      <c r="T375" s="13" t="str">
        <f t="shared" si="58"/>
        <v/>
      </c>
      <c r="U375" s="12" t="str">
        <f t="shared" si="59"/>
        <v/>
      </c>
      <c r="V375" s="14" t="str">
        <f>IFERROR(F375*PE!$F$20,"")</f>
        <v/>
      </c>
      <c r="W375" s="12">
        <f t="shared" si="60"/>
        <v>0</v>
      </c>
      <c r="X375" s="12">
        <f t="shared" si="61"/>
        <v>0</v>
      </c>
    </row>
    <row r="376" spans="2:24" ht="14.45" customHeight="1" thickBot="1" x14ac:dyDescent="0.3">
      <c r="B376" s="3"/>
      <c r="C376" s="4"/>
      <c r="D376" s="10"/>
      <c r="E376" s="6" t="str">
        <f t="shared" si="62"/>
        <v/>
      </c>
      <c r="F376" s="7" t="str">
        <f t="shared" si="54"/>
        <v/>
      </c>
      <c r="G376" s="9"/>
      <c r="H376" s="11"/>
      <c r="I376" s="11"/>
      <c r="J376" s="9"/>
      <c r="K376" s="6">
        <f t="shared" si="63"/>
        <v>0</v>
      </c>
      <c r="Q376" s="12" t="str">
        <f t="shared" si="55"/>
        <v/>
      </c>
      <c r="R376" s="12" t="str">
        <f t="shared" si="56"/>
        <v/>
      </c>
      <c r="S376" s="12">
        <f t="shared" si="57"/>
        <v>0</v>
      </c>
      <c r="T376" s="13" t="str">
        <f t="shared" si="58"/>
        <v/>
      </c>
      <c r="U376" s="12" t="str">
        <f t="shared" si="59"/>
        <v/>
      </c>
      <c r="V376" s="14" t="str">
        <f>IFERROR(F376*PE!$F$20,"")</f>
        <v/>
      </c>
      <c r="W376" s="12">
        <f t="shared" si="60"/>
        <v>0</v>
      </c>
      <c r="X376" s="12">
        <f t="shared" si="61"/>
        <v>0</v>
      </c>
    </row>
    <row r="377" spans="2:24" ht="14.45" customHeight="1" thickBot="1" x14ac:dyDescent="0.3">
      <c r="B377" s="3"/>
      <c r="C377" s="4"/>
      <c r="D377" s="10"/>
      <c r="E377" s="6" t="str">
        <f t="shared" si="62"/>
        <v/>
      </c>
      <c r="F377" s="7" t="str">
        <f t="shared" si="54"/>
        <v/>
      </c>
      <c r="G377" s="9"/>
      <c r="H377" s="11"/>
      <c r="I377" s="11"/>
      <c r="J377" s="9"/>
      <c r="K377" s="6">
        <f t="shared" si="63"/>
        <v>0</v>
      </c>
      <c r="Q377" s="12" t="str">
        <f t="shared" si="55"/>
        <v/>
      </c>
      <c r="R377" s="12" t="str">
        <f t="shared" si="56"/>
        <v/>
      </c>
      <c r="S377" s="12">
        <f t="shared" si="57"/>
        <v>0</v>
      </c>
      <c r="T377" s="13" t="str">
        <f t="shared" si="58"/>
        <v/>
      </c>
      <c r="U377" s="12" t="str">
        <f t="shared" si="59"/>
        <v/>
      </c>
      <c r="V377" s="14" t="str">
        <f>IFERROR(F377*PE!$F$20,"")</f>
        <v/>
      </c>
      <c r="W377" s="12">
        <f t="shared" si="60"/>
        <v>0</v>
      </c>
      <c r="X377" s="12">
        <f t="shared" si="61"/>
        <v>0</v>
      </c>
    </row>
    <row r="378" spans="2:24" ht="14.45" customHeight="1" thickBot="1" x14ac:dyDescent="0.3">
      <c r="B378" s="3"/>
      <c r="C378" s="4"/>
      <c r="D378" s="10"/>
      <c r="E378" s="6" t="str">
        <f t="shared" si="62"/>
        <v/>
      </c>
      <c r="F378" s="7" t="str">
        <f t="shared" si="54"/>
        <v/>
      </c>
      <c r="G378" s="9"/>
      <c r="H378" s="11"/>
      <c r="I378" s="11"/>
      <c r="J378" s="9"/>
      <c r="K378" s="6">
        <f t="shared" si="63"/>
        <v>0</v>
      </c>
      <c r="Q378" s="12" t="str">
        <f t="shared" si="55"/>
        <v/>
      </c>
      <c r="R378" s="12" t="str">
        <f t="shared" si="56"/>
        <v/>
      </c>
      <c r="S378" s="12">
        <f t="shared" si="57"/>
        <v>0</v>
      </c>
      <c r="T378" s="13" t="str">
        <f t="shared" si="58"/>
        <v/>
      </c>
      <c r="U378" s="12" t="str">
        <f t="shared" si="59"/>
        <v/>
      </c>
      <c r="V378" s="14" t="str">
        <f>IFERROR(F378*PE!$F$20,"")</f>
        <v/>
      </c>
      <c r="W378" s="12">
        <f t="shared" si="60"/>
        <v>0</v>
      </c>
      <c r="X378" s="12">
        <f t="shared" si="61"/>
        <v>0</v>
      </c>
    </row>
    <row r="379" spans="2:24" ht="14.45" customHeight="1" thickBot="1" x14ac:dyDescent="0.3">
      <c r="B379" s="3"/>
      <c r="C379" s="4"/>
      <c r="D379" s="10"/>
      <c r="E379" s="6" t="str">
        <f t="shared" si="62"/>
        <v/>
      </c>
      <c r="F379" s="7" t="str">
        <f t="shared" si="54"/>
        <v/>
      </c>
      <c r="G379" s="9"/>
      <c r="H379" s="11"/>
      <c r="I379" s="11"/>
      <c r="J379" s="9"/>
      <c r="K379" s="6">
        <f t="shared" si="63"/>
        <v>0</v>
      </c>
      <c r="Q379" s="12" t="str">
        <f t="shared" si="55"/>
        <v/>
      </c>
      <c r="R379" s="12" t="str">
        <f t="shared" si="56"/>
        <v/>
      </c>
      <c r="S379" s="12">
        <f t="shared" si="57"/>
        <v>0</v>
      </c>
      <c r="T379" s="13" t="str">
        <f t="shared" si="58"/>
        <v/>
      </c>
      <c r="U379" s="12" t="str">
        <f t="shared" si="59"/>
        <v/>
      </c>
      <c r="V379" s="14" t="str">
        <f>IFERROR(F379*PE!$F$20,"")</f>
        <v/>
      </c>
      <c r="W379" s="12">
        <f t="shared" si="60"/>
        <v>0</v>
      </c>
      <c r="X379" s="12">
        <f t="shared" si="61"/>
        <v>0</v>
      </c>
    </row>
    <row r="380" spans="2:24" ht="14.45" customHeight="1" thickBot="1" x14ac:dyDescent="0.3">
      <c r="B380" s="3"/>
      <c r="C380" s="4"/>
      <c r="D380" s="10"/>
      <c r="E380" s="6" t="str">
        <f t="shared" si="62"/>
        <v/>
      </c>
      <c r="F380" s="7" t="str">
        <f t="shared" si="54"/>
        <v/>
      </c>
      <c r="G380" s="9"/>
      <c r="H380" s="11"/>
      <c r="I380" s="11"/>
      <c r="J380" s="9"/>
      <c r="K380" s="6">
        <f t="shared" si="63"/>
        <v>0</v>
      </c>
      <c r="Q380" s="12" t="str">
        <f t="shared" si="55"/>
        <v/>
      </c>
      <c r="R380" s="12" t="str">
        <f t="shared" si="56"/>
        <v/>
      </c>
      <c r="S380" s="12">
        <f t="shared" si="57"/>
        <v>0</v>
      </c>
      <c r="T380" s="13" t="str">
        <f t="shared" si="58"/>
        <v/>
      </c>
      <c r="U380" s="12" t="str">
        <f t="shared" si="59"/>
        <v/>
      </c>
      <c r="V380" s="14" t="str">
        <f>IFERROR(F380*PE!$F$20,"")</f>
        <v/>
      </c>
      <c r="W380" s="12">
        <f t="shared" si="60"/>
        <v>0</v>
      </c>
      <c r="X380" s="12">
        <f t="shared" si="61"/>
        <v>0</v>
      </c>
    </row>
    <row r="381" spans="2:24" ht="14.45" customHeight="1" thickBot="1" x14ac:dyDescent="0.3">
      <c r="B381" s="3"/>
      <c r="C381" s="4"/>
      <c r="D381" s="10"/>
      <c r="E381" s="6" t="str">
        <f t="shared" si="62"/>
        <v/>
      </c>
      <c r="F381" s="7" t="str">
        <f t="shared" si="54"/>
        <v/>
      </c>
      <c r="G381" s="9"/>
      <c r="H381" s="11"/>
      <c r="I381" s="11"/>
      <c r="J381" s="9"/>
      <c r="K381" s="6">
        <f t="shared" si="63"/>
        <v>0</v>
      </c>
      <c r="Q381" s="12" t="str">
        <f t="shared" si="55"/>
        <v/>
      </c>
      <c r="R381" s="12" t="str">
        <f t="shared" si="56"/>
        <v/>
      </c>
      <c r="S381" s="12">
        <f t="shared" si="57"/>
        <v>0</v>
      </c>
      <c r="T381" s="13" t="str">
        <f t="shared" si="58"/>
        <v/>
      </c>
      <c r="U381" s="12" t="str">
        <f t="shared" si="59"/>
        <v/>
      </c>
      <c r="V381" s="14" t="str">
        <f>IFERROR(F381*PE!$F$20,"")</f>
        <v/>
      </c>
      <c r="W381" s="12">
        <f t="shared" si="60"/>
        <v>0</v>
      </c>
      <c r="X381" s="12">
        <f t="shared" si="61"/>
        <v>0</v>
      </c>
    </row>
    <row r="382" spans="2:24" ht="14.45" customHeight="1" thickBot="1" x14ac:dyDescent="0.3">
      <c r="B382" s="3"/>
      <c r="C382" s="4"/>
      <c r="D382" s="10"/>
      <c r="E382" s="6" t="str">
        <f t="shared" si="62"/>
        <v/>
      </c>
      <c r="F382" s="7" t="str">
        <f t="shared" si="54"/>
        <v/>
      </c>
      <c r="G382" s="9"/>
      <c r="H382" s="11"/>
      <c r="I382" s="11"/>
      <c r="J382" s="9"/>
      <c r="K382" s="6">
        <f t="shared" si="63"/>
        <v>0</v>
      </c>
      <c r="Q382" s="12" t="str">
        <f t="shared" si="55"/>
        <v/>
      </c>
      <c r="R382" s="12" t="str">
        <f t="shared" si="56"/>
        <v/>
      </c>
      <c r="S382" s="12">
        <f t="shared" si="57"/>
        <v>0</v>
      </c>
      <c r="T382" s="13" t="str">
        <f t="shared" si="58"/>
        <v/>
      </c>
      <c r="U382" s="12" t="str">
        <f t="shared" si="59"/>
        <v/>
      </c>
      <c r="V382" s="14" t="str">
        <f>IFERROR(F382*PE!$F$20,"")</f>
        <v/>
      </c>
      <c r="W382" s="12">
        <f t="shared" si="60"/>
        <v>0</v>
      </c>
      <c r="X382" s="12">
        <f t="shared" si="61"/>
        <v>0</v>
      </c>
    </row>
    <row r="383" spans="2:24" ht="14.45" customHeight="1" thickBot="1" x14ac:dyDescent="0.3">
      <c r="B383" s="3"/>
      <c r="C383" s="4"/>
      <c r="D383" s="10"/>
      <c r="E383" s="6" t="str">
        <f t="shared" si="62"/>
        <v/>
      </c>
      <c r="F383" s="7" t="str">
        <f t="shared" si="54"/>
        <v/>
      </c>
      <c r="G383" s="9"/>
      <c r="H383" s="11"/>
      <c r="I383" s="11"/>
      <c r="J383" s="9"/>
      <c r="K383" s="6">
        <f t="shared" si="63"/>
        <v>0</v>
      </c>
      <c r="Q383" s="12" t="str">
        <f t="shared" si="55"/>
        <v/>
      </c>
      <c r="R383" s="12" t="str">
        <f t="shared" si="56"/>
        <v/>
      </c>
      <c r="S383" s="12">
        <f t="shared" si="57"/>
        <v>0</v>
      </c>
      <c r="T383" s="13" t="str">
        <f t="shared" si="58"/>
        <v/>
      </c>
      <c r="U383" s="12" t="str">
        <f t="shared" si="59"/>
        <v/>
      </c>
      <c r="V383" s="14" t="str">
        <f>IFERROR(F383*PE!$F$20,"")</f>
        <v/>
      </c>
      <c r="W383" s="12">
        <f t="shared" si="60"/>
        <v>0</v>
      </c>
      <c r="X383" s="12">
        <f t="shared" si="61"/>
        <v>0</v>
      </c>
    </row>
    <row r="384" spans="2:24" ht="14.45" customHeight="1" thickBot="1" x14ac:dyDescent="0.3">
      <c r="B384" s="3"/>
      <c r="C384" s="4"/>
      <c r="D384" s="10"/>
      <c r="E384" s="6" t="str">
        <f t="shared" si="62"/>
        <v/>
      </c>
      <c r="F384" s="7" t="str">
        <f t="shared" si="54"/>
        <v/>
      </c>
      <c r="G384" s="9"/>
      <c r="H384" s="11"/>
      <c r="I384" s="11"/>
      <c r="J384" s="9"/>
      <c r="K384" s="6">
        <f t="shared" si="63"/>
        <v>0</v>
      </c>
      <c r="Q384" s="12" t="str">
        <f t="shared" si="55"/>
        <v/>
      </c>
      <c r="R384" s="12" t="str">
        <f t="shared" si="56"/>
        <v/>
      </c>
      <c r="S384" s="12">
        <f t="shared" si="57"/>
        <v>0</v>
      </c>
      <c r="T384" s="13" t="str">
        <f t="shared" si="58"/>
        <v/>
      </c>
      <c r="U384" s="12" t="str">
        <f t="shared" si="59"/>
        <v/>
      </c>
      <c r="V384" s="14" t="str">
        <f>IFERROR(F384*PE!$F$20,"")</f>
        <v/>
      </c>
      <c r="W384" s="12">
        <f t="shared" si="60"/>
        <v>0</v>
      </c>
      <c r="X384" s="12">
        <f t="shared" si="61"/>
        <v>0</v>
      </c>
    </row>
    <row r="385" spans="2:24" ht="14.45" customHeight="1" thickBot="1" x14ac:dyDescent="0.3">
      <c r="B385" s="3"/>
      <c r="C385" s="4"/>
      <c r="D385" s="10"/>
      <c r="E385" s="6" t="str">
        <f t="shared" si="62"/>
        <v/>
      </c>
      <c r="F385" s="7" t="str">
        <f t="shared" si="54"/>
        <v/>
      </c>
      <c r="G385" s="9"/>
      <c r="H385" s="11"/>
      <c r="I385" s="11"/>
      <c r="J385" s="9"/>
      <c r="K385" s="6">
        <f t="shared" si="63"/>
        <v>0</v>
      </c>
      <c r="Q385" s="12" t="str">
        <f t="shared" si="55"/>
        <v/>
      </c>
      <c r="R385" s="12" t="str">
        <f t="shared" si="56"/>
        <v/>
      </c>
      <c r="S385" s="12">
        <f t="shared" si="57"/>
        <v>0</v>
      </c>
      <c r="T385" s="13" t="str">
        <f t="shared" si="58"/>
        <v/>
      </c>
      <c r="U385" s="12" t="str">
        <f t="shared" si="59"/>
        <v/>
      </c>
      <c r="V385" s="14" t="str">
        <f>IFERROR(F385*PE!$F$20,"")</f>
        <v/>
      </c>
      <c r="W385" s="12">
        <f t="shared" si="60"/>
        <v>0</v>
      </c>
      <c r="X385" s="12">
        <f t="shared" si="61"/>
        <v>0</v>
      </c>
    </row>
    <row r="386" spans="2:24" ht="14.45" customHeight="1" thickBot="1" x14ac:dyDescent="0.3">
      <c r="B386" s="3"/>
      <c r="C386" s="4"/>
      <c r="D386" s="10"/>
      <c r="E386" s="6" t="str">
        <f t="shared" si="62"/>
        <v/>
      </c>
      <c r="F386" s="7" t="str">
        <f t="shared" si="54"/>
        <v/>
      </c>
      <c r="G386" s="9"/>
      <c r="H386" s="11"/>
      <c r="I386" s="11"/>
      <c r="J386" s="9"/>
      <c r="K386" s="6">
        <f t="shared" si="63"/>
        <v>0</v>
      </c>
      <c r="Q386" s="12" t="str">
        <f t="shared" si="55"/>
        <v/>
      </c>
      <c r="R386" s="12" t="str">
        <f t="shared" si="56"/>
        <v/>
      </c>
      <c r="S386" s="12">
        <f t="shared" si="57"/>
        <v>0</v>
      </c>
      <c r="T386" s="13" t="str">
        <f t="shared" si="58"/>
        <v/>
      </c>
      <c r="U386" s="12" t="str">
        <f t="shared" si="59"/>
        <v/>
      </c>
      <c r="V386" s="14" t="str">
        <f>IFERROR(F386*PE!$F$20,"")</f>
        <v/>
      </c>
      <c r="W386" s="12">
        <f t="shared" si="60"/>
        <v>0</v>
      </c>
      <c r="X386" s="12">
        <f t="shared" si="61"/>
        <v>0</v>
      </c>
    </row>
    <row r="387" spans="2:24" ht="14.45" customHeight="1" thickBot="1" x14ac:dyDescent="0.3">
      <c r="B387" s="3"/>
      <c r="C387" s="4"/>
      <c r="D387" s="10"/>
      <c r="E387" s="6" t="str">
        <f t="shared" si="62"/>
        <v/>
      </c>
      <c r="F387" s="7" t="str">
        <f t="shared" si="54"/>
        <v/>
      </c>
      <c r="G387" s="9"/>
      <c r="H387" s="11"/>
      <c r="I387" s="11"/>
      <c r="J387" s="9"/>
      <c r="K387" s="6">
        <f t="shared" si="63"/>
        <v>0</v>
      </c>
      <c r="Q387" s="12" t="str">
        <f t="shared" si="55"/>
        <v/>
      </c>
      <c r="R387" s="12" t="str">
        <f t="shared" si="56"/>
        <v/>
      </c>
      <c r="S387" s="12">
        <f t="shared" si="57"/>
        <v>0</v>
      </c>
      <c r="T387" s="13" t="str">
        <f t="shared" si="58"/>
        <v/>
      </c>
      <c r="U387" s="12" t="str">
        <f t="shared" si="59"/>
        <v/>
      </c>
      <c r="V387" s="14" t="str">
        <f>IFERROR(F387*PE!$F$20,"")</f>
        <v/>
      </c>
      <c r="W387" s="12">
        <f t="shared" si="60"/>
        <v>0</v>
      </c>
      <c r="X387" s="12">
        <f t="shared" si="61"/>
        <v>0</v>
      </c>
    </row>
    <row r="388" spans="2:24" ht="14.45" customHeight="1" thickBot="1" x14ac:dyDescent="0.3">
      <c r="B388" s="3"/>
      <c r="C388" s="4"/>
      <c r="D388" s="10"/>
      <c r="E388" s="6" t="str">
        <f t="shared" si="62"/>
        <v/>
      </c>
      <c r="F388" s="7" t="str">
        <f t="shared" si="54"/>
        <v/>
      </c>
      <c r="G388" s="9"/>
      <c r="H388" s="11"/>
      <c r="I388" s="11"/>
      <c r="J388" s="9"/>
      <c r="K388" s="6">
        <f t="shared" si="63"/>
        <v>0</v>
      </c>
      <c r="Q388" s="12" t="str">
        <f t="shared" si="55"/>
        <v/>
      </c>
      <c r="R388" s="12" t="str">
        <f t="shared" si="56"/>
        <v/>
      </c>
      <c r="S388" s="12">
        <f t="shared" si="57"/>
        <v>0</v>
      </c>
      <c r="T388" s="13" t="str">
        <f t="shared" si="58"/>
        <v/>
      </c>
      <c r="U388" s="12" t="str">
        <f t="shared" si="59"/>
        <v/>
      </c>
      <c r="V388" s="14" t="str">
        <f>IFERROR(F388*PE!$F$20,"")</f>
        <v/>
      </c>
      <c r="W388" s="12">
        <f t="shared" si="60"/>
        <v>0</v>
      </c>
      <c r="X388" s="12">
        <f t="shared" si="61"/>
        <v>0</v>
      </c>
    </row>
    <row r="389" spans="2:24" ht="14.45" customHeight="1" thickBot="1" x14ac:dyDescent="0.3">
      <c r="B389" s="3"/>
      <c r="C389" s="4"/>
      <c r="D389" s="10"/>
      <c r="E389" s="6" t="str">
        <f t="shared" si="62"/>
        <v/>
      </c>
      <c r="F389" s="7" t="str">
        <f t="shared" si="54"/>
        <v/>
      </c>
      <c r="G389" s="9"/>
      <c r="H389" s="11"/>
      <c r="I389" s="11"/>
      <c r="J389" s="9"/>
      <c r="K389" s="6">
        <f t="shared" si="63"/>
        <v>0</v>
      </c>
      <c r="Q389" s="12" t="str">
        <f t="shared" si="55"/>
        <v/>
      </c>
      <c r="R389" s="12" t="str">
        <f t="shared" si="56"/>
        <v/>
      </c>
      <c r="S389" s="12">
        <f t="shared" si="57"/>
        <v>0</v>
      </c>
      <c r="T389" s="13" t="str">
        <f t="shared" si="58"/>
        <v/>
      </c>
      <c r="U389" s="12" t="str">
        <f t="shared" si="59"/>
        <v/>
      </c>
      <c r="V389" s="14" t="str">
        <f>IFERROR(F389*PE!$F$20,"")</f>
        <v/>
      </c>
      <c r="W389" s="12">
        <f t="shared" si="60"/>
        <v>0</v>
      </c>
      <c r="X389" s="12">
        <f t="shared" si="61"/>
        <v>0</v>
      </c>
    </row>
    <row r="390" spans="2:24" ht="14.45" customHeight="1" thickBot="1" x14ac:dyDescent="0.3">
      <c r="B390" s="3"/>
      <c r="C390" s="4"/>
      <c r="D390" s="10"/>
      <c r="E390" s="6" t="str">
        <f t="shared" si="62"/>
        <v/>
      </c>
      <c r="F390" s="7" t="str">
        <f t="shared" si="54"/>
        <v/>
      </c>
      <c r="G390" s="9"/>
      <c r="H390" s="11"/>
      <c r="I390" s="11"/>
      <c r="J390" s="9"/>
      <c r="K390" s="6">
        <f t="shared" si="63"/>
        <v>0</v>
      </c>
      <c r="Q390" s="12" t="str">
        <f t="shared" si="55"/>
        <v/>
      </c>
      <c r="R390" s="12" t="str">
        <f t="shared" si="56"/>
        <v/>
      </c>
      <c r="S390" s="12">
        <f t="shared" si="57"/>
        <v>0</v>
      </c>
      <c r="T390" s="13" t="str">
        <f t="shared" si="58"/>
        <v/>
      </c>
      <c r="U390" s="12" t="str">
        <f t="shared" si="59"/>
        <v/>
      </c>
      <c r="V390" s="14" t="str">
        <f>IFERROR(F390*PE!$F$20,"")</f>
        <v/>
      </c>
      <c r="W390" s="12">
        <f t="shared" si="60"/>
        <v>0</v>
      </c>
      <c r="X390" s="12">
        <f t="shared" si="61"/>
        <v>0</v>
      </c>
    </row>
    <row r="391" spans="2:24" ht="14.45" customHeight="1" thickBot="1" x14ac:dyDescent="0.3">
      <c r="B391" s="3"/>
      <c r="C391" s="4"/>
      <c r="D391" s="10"/>
      <c r="E391" s="6" t="str">
        <f t="shared" si="62"/>
        <v/>
      </c>
      <c r="F391" s="7" t="str">
        <f t="shared" si="54"/>
        <v/>
      </c>
      <c r="G391" s="9"/>
      <c r="H391" s="11"/>
      <c r="I391" s="11"/>
      <c r="J391" s="9"/>
      <c r="K391" s="6">
        <f t="shared" si="63"/>
        <v>0</v>
      </c>
      <c r="Q391" s="12" t="str">
        <f t="shared" si="55"/>
        <v/>
      </c>
      <c r="R391" s="12" t="str">
        <f t="shared" si="56"/>
        <v/>
      </c>
      <c r="S391" s="12">
        <f t="shared" si="57"/>
        <v>0</v>
      </c>
      <c r="T391" s="13" t="str">
        <f t="shared" si="58"/>
        <v/>
      </c>
      <c r="U391" s="12" t="str">
        <f t="shared" si="59"/>
        <v/>
      </c>
      <c r="V391" s="14" t="str">
        <f>IFERROR(F391*PE!$F$20,"")</f>
        <v/>
      </c>
      <c r="W391" s="12">
        <f t="shared" si="60"/>
        <v>0</v>
      </c>
      <c r="X391" s="12">
        <f t="shared" si="61"/>
        <v>0</v>
      </c>
    </row>
    <row r="392" spans="2:24" ht="14.45" customHeight="1" thickBot="1" x14ac:dyDescent="0.3">
      <c r="B392" s="3"/>
      <c r="C392" s="4"/>
      <c r="D392" s="10"/>
      <c r="E392" s="6" t="str">
        <f t="shared" si="62"/>
        <v/>
      </c>
      <c r="F392" s="7" t="str">
        <f t="shared" si="54"/>
        <v/>
      </c>
      <c r="G392" s="9"/>
      <c r="H392" s="11"/>
      <c r="I392" s="11"/>
      <c r="J392" s="9"/>
      <c r="K392" s="6">
        <f t="shared" si="63"/>
        <v>0</v>
      </c>
      <c r="Q392" s="12" t="str">
        <f t="shared" si="55"/>
        <v/>
      </c>
      <c r="R392" s="12" t="str">
        <f t="shared" si="56"/>
        <v/>
      </c>
      <c r="S392" s="12">
        <f t="shared" si="57"/>
        <v>0</v>
      </c>
      <c r="T392" s="13" t="str">
        <f t="shared" si="58"/>
        <v/>
      </c>
      <c r="U392" s="12" t="str">
        <f t="shared" si="59"/>
        <v/>
      </c>
      <c r="V392" s="14" t="str">
        <f>IFERROR(F392*PE!$F$20,"")</f>
        <v/>
      </c>
      <c r="W392" s="12">
        <f t="shared" si="60"/>
        <v>0</v>
      </c>
      <c r="X392" s="12">
        <f t="shared" si="61"/>
        <v>0</v>
      </c>
    </row>
    <row r="393" spans="2:24" ht="14.45" customHeight="1" thickBot="1" x14ac:dyDescent="0.3">
      <c r="B393" s="3"/>
      <c r="C393" s="4"/>
      <c r="D393" s="10"/>
      <c r="E393" s="6" t="str">
        <f t="shared" si="62"/>
        <v/>
      </c>
      <c r="F393" s="7" t="str">
        <f t="shared" si="54"/>
        <v/>
      </c>
      <c r="G393" s="9"/>
      <c r="H393" s="11"/>
      <c r="I393" s="11"/>
      <c r="J393" s="9"/>
      <c r="K393" s="6">
        <f t="shared" si="63"/>
        <v>0</v>
      </c>
      <c r="Q393" s="12" t="str">
        <f t="shared" si="55"/>
        <v/>
      </c>
      <c r="R393" s="12" t="str">
        <f t="shared" si="56"/>
        <v/>
      </c>
      <c r="S393" s="12">
        <f t="shared" si="57"/>
        <v>0</v>
      </c>
      <c r="T393" s="13" t="str">
        <f t="shared" si="58"/>
        <v/>
      </c>
      <c r="U393" s="12" t="str">
        <f t="shared" si="59"/>
        <v/>
      </c>
      <c r="V393" s="14" t="str">
        <f>IFERROR(F393*PE!$F$20,"")</f>
        <v/>
      </c>
      <c r="W393" s="12">
        <f t="shared" si="60"/>
        <v>0</v>
      </c>
      <c r="X393" s="12">
        <f t="shared" si="61"/>
        <v>0</v>
      </c>
    </row>
    <row r="394" spans="2:24" ht="14.45" customHeight="1" thickBot="1" x14ac:dyDescent="0.3">
      <c r="B394" s="3"/>
      <c r="C394" s="4"/>
      <c r="D394" s="10"/>
      <c r="E394" s="6" t="str">
        <f t="shared" si="62"/>
        <v/>
      </c>
      <c r="F394" s="7" t="str">
        <f t="shared" si="54"/>
        <v/>
      </c>
      <c r="G394" s="9"/>
      <c r="H394" s="11"/>
      <c r="I394" s="11"/>
      <c r="J394" s="9"/>
      <c r="K394" s="6">
        <f t="shared" si="63"/>
        <v>0</v>
      </c>
      <c r="Q394" s="12" t="str">
        <f t="shared" si="55"/>
        <v/>
      </c>
      <c r="R394" s="12" t="str">
        <f t="shared" si="56"/>
        <v/>
      </c>
      <c r="S394" s="12">
        <f t="shared" si="57"/>
        <v>0</v>
      </c>
      <c r="T394" s="13" t="str">
        <f t="shared" si="58"/>
        <v/>
      </c>
      <c r="U394" s="12" t="str">
        <f t="shared" si="59"/>
        <v/>
      </c>
      <c r="V394" s="14" t="str">
        <f>IFERROR(F394*PE!$F$20,"")</f>
        <v/>
      </c>
      <c r="W394" s="12">
        <f t="shared" si="60"/>
        <v>0</v>
      </c>
      <c r="X394" s="12">
        <f t="shared" si="61"/>
        <v>0</v>
      </c>
    </row>
    <row r="395" spans="2:24" ht="14.45" customHeight="1" thickBot="1" x14ac:dyDescent="0.3">
      <c r="B395" s="3"/>
      <c r="C395" s="4"/>
      <c r="D395" s="10"/>
      <c r="E395" s="6" t="str">
        <f t="shared" si="62"/>
        <v/>
      </c>
      <c r="F395" s="7" t="str">
        <f t="shared" si="54"/>
        <v/>
      </c>
      <c r="G395" s="9"/>
      <c r="H395" s="11"/>
      <c r="I395" s="11"/>
      <c r="J395" s="9"/>
      <c r="K395" s="6">
        <f t="shared" si="63"/>
        <v>0</v>
      </c>
      <c r="Q395" s="12" t="str">
        <f t="shared" si="55"/>
        <v/>
      </c>
      <c r="R395" s="12" t="str">
        <f t="shared" si="56"/>
        <v/>
      </c>
      <c r="S395" s="12">
        <f t="shared" si="57"/>
        <v>0</v>
      </c>
      <c r="T395" s="13" t="str">
        <f t="shared" si="58"/>
        <v/>
      </c>
      <c r="U395" s="12" t="str">
        <f t="shared" si="59"/>
        <v/>
      </c>
      <c r="V395" s="14" t="str">
        <f>IFERROR(F395*PE!$F$20,"")</f>
        <v/>
      </c>
      <c r="W395" s="12">
        <f t="shared" si="60"/>
        <v>0</v>
      </c>
      <c r="X395" s="12">
        <f t="shared" si="61"/>
        <v>0</v>
      </c>
    </row>
    <row r="396" spans="2:24" ht="14.45" customHeight="1" thickBot="1" x14ac:dyDescent="0.3">
      <c r="B396" s="3"/>
      <c r="C396" s="4"/>
      <c r="D396" s="10"/>
      <c r="E396" s="6" t="str">
        <f t="shared" si="62"/>
        <v/>
      </c>
      <c r="F396" s="7" t="str">
        <f t="shared" si="54"/>
        <v/>
      </c>
      <c r="G396" s="9"/>
      <c r="H396" s="11"/>
      <c r="I396" s="11"/>
      <c r="J396" s="9"/>
      <c r="K396" s="6">
        <f t="shared" si="63"/>
        <v>0</v>
      </c>
      <c r="Q396" s="12" t="str">
        <f t="shared" si="55"/>
        <v/>
      </c>
      <c r="R396" s="12" t="str">
        <f t="shared" si="56"/>
        <v/>
      </c>
      <c r="S396" s="12">
        <f t="shared" si="57"/>
        <v>0</v>
      </c>
      <c r="T396" s="13" t="str">
        <f t="shared" si="58"/>
        <v/>
      </c>
      <c r="U396" s="12" t="str">
        <f t="shared" si="59"/>
        <v/>
      </c>
      <c r="V396" s="14" t="str">
        <f>IFERROR(F396*PE!$F$20,"")</f>
        <v/>
      </c>
      <c r="W396" s="12">
        <f t="shared" si="60"/>
        <v>0</v>
      </c>
      <c r="X396" s="12">
        <f t="shared" si="61"/>
        <v>0</v>
      </c>
    </row>
    <row r="397" spans="2:24" ht="14.45" customHeight="1" thickBot="1" x14ac:dyDescent="0.3">
      <c r="B397" s="3"/>
      <c r="C397" s="4"/>
      <c r="D397" s="10"/>
      <c r="E397" s="6" t="str">
        <f t="shared" si="62"/>
        <v/>
      </c>
      <c r="F397" s="7" t="str">
        <f t="shared" ref="F397:F460" si="64">IFERROR(E397/SUM($E$12:$E$511),"")</f>
        <v/>
      </c>
      <c r="G397" s="9"/>
      <c r="H397" s="11"/>
      <c r="I397" s="11"/>
      <c r="J397" s="9"/>
      <c r="K397" s="6">
        <f t="shared" si="63"/>
        <v>0</v>
      </c>
      <c r="Q397" s="12" t="str">
        <f t="shared" ref="Q397:Q460" si="65">IFERROR(H397*E397,"")</f>
        <v/>
      </c>
      <c r="R397" s="12" t="str">
        <f t="shared" ref="R397:R460" si="66">IFERROR(I397*E397,"")</f>
        <v/>
      </c>
      <c r="S397" s="12">
        <f t="shared" ref="S397:S460" si="67">IFERROR(C397-K397,"")</f>
        <v>0</v>
      </c>
      <c r="T397" s="13" t="str">
        <f t="shared" ref="T397:T460" si="68">IFERROR(S397/C397,"")</f>
        <v/>
      </c>
      <c r="U397" s="12" t="str">
        <f t="shared" ref="U397:U460" si="69">IFERROR(V397*C397,"")</f>
        <v/>
      </c>
      <c r="V397" s="14" t="str">
        <f>IFERROR(F397*PE!$F$20,"")</f>
        <v/>
      </c>
      <c r="W397" s="12">
        <f t="shared" ref="W397:W460" si="70">IFERROR(J397*D397,"")</f>
        <v>0</v>
      </c>
      <c r="X397" s="12">
        <f t="shared" ref="X397:X460" si="71">IFERROR(G397*D397,"")</f>
        <v>0</v>
      </c>
    </row>
    <row r="398" spans="2:24" ht="14.45" customHeight="1" thickBot="1" x14ac:dyDescent="0.3">
      <c r="B398" s="3"/>
      <c r="C398" s="4"/>
      <c r="D398" s="10"/>
      <c r="E398" s="6" t="str">
        <f t="shared" si="62"/>
        <v/>
      </c>
      <c r="F398" s="7" t="str">
        <f t="shared" si="64"/>
        <v/>
      </c>
      <c r="G398" s="9"/>
      <c r="H398" s="11"/>
      <c r="I398" s="11"/>
      <c r="J398" s="9"/>
      <c r="K398" s="6">
        <f t="shared" si="63"/>
        <v>0</v>
      </c>
      <c r="Q398" s="12" t="str">
        <f t="shared" si="65"/>
        <v/>
      </c>
      <c r="R398" s="12" t="str">
        <f t="shared" si="66"/>
        <v/>
      </c>
      <c r="S398" s="12">
        <f t="shared" si="67"/>
        <v>0</v>
      </c>
      <c r="T398" s="13" t="str">
        <f t="shared" si="68"/>
        <v/>
      </c>
      <c r="U398" s="12" t="str">
        <f t="shared" si="69"/>
        <v/>
      </c>
      <c r="V398" s="14" t="str">
        <f>IFERROR(F398*PE!$F$20,"")</f>
        <v/>
      </c>
      <c r="W398" s="12">
        <f t="shared" si="70"/>
        <v>0</v>
      </c>
      <c r="X398" s="12">
        <f t="shared" si="71"/>
        <v>0</v>
      </c>
    </row>
    <row r="399" spans="2:24" ht="14.45" customHeight="1" thickBot="1" x14ac:dyDescent="0.3">
      <c r="B399" s="3"/>
      <c r="C399" s="4"/>
      <c r="D399" s="10"/>
      <c r="E399" s="6" t="str">
        <f t="shared" si="62"/>
        <v/>
      </c>
      <c r="F399" s="7" t="str">
        <f t="shared" si="64"/>
        <v/>
      </c>
      <c r="G399" s="9"/>
      <c r="H399" s="11"/>
      <c r="I399" s="11"/>
      <c r="J399" s="9"/>
      <c r="K399" s="6">
        <f t="shared" si="63"/>
        <v>0</v>
      </c>
      <c r="Q399" s="12" t="str">
        <f t="shared" si="65"/>
        <v/>
      </c>
      <c r="R399" s="12" t="str">
        <f t="shared" si="66"/>
        <v/>
      </c>
      <c r="S399" s="12">
        <f t="shared" si="67"/>
        <v>0</v>
      </c>
      <c r="T399" s="13" t="str">
        <f t="shared" si="68"/>
        <v/>
      </c>
      <c r="U399" s="12" t="str">
        <f t="shared" si="69"/>
        <v/>
      </c>
      <c r="V399" s="14" t="str">
        <f>IFERROR(F399*PE!$F$20,"")</f>
        <v/>
      </c>
      <c r="W399" s="12">
        <f t="shared" si="70"/>
        <v>0</v>
      </c>
      <c r="X399" s="12">
        <f t="shared" si="71"/>
        <v>0</v>
      </c>
    </row>
    <row r="400" spans="2:24" ht="14.45" customHeight="1" thickBot="1" x14ac:dyDescent="0.3">
      <c r="B400" s="3"/>
      <c r="C400" s="4"/>
      <c r="D400" s="10"/>
      <c r="E400" s="6" t="str">
        <f t="shared" si="62"/>
        <v/>
      </c>
      <c r="F400" s="7" t="str">
        <f t="shared" si="64"/>
        <v/>
      </c>
      <c r="G400" s="9"/>
      <c r="H400" s="11"/>
      <c r="I400" s="11"/>
      <c r="J400" s="9"/>
      <c r="K400" s="6">
        <f t="shared" si="63"/>
        <v>0</v>
      </c>
      <c r="Q400" s="12" t="str">
        <f t="shared" si="65"/>
        <v/>
      </c>
      <c r="R400" s="12" t="str">
        <f t="shared" si="66"/>
        <v/>
      </c>
      <c r="S400" s="12">
        <f t="shared" si="67"/>
        <v>0</v>
      </c>
      <c r="T400" s="13" t="str">
        <f t="shared" si="68"/>
        <v/>
      </c>
      <c r="U400" s="12" t="str">
        <f t="shared" si="69"/>
        <v/>
      </c>
      <c r="V400" s="14" t="str">
        <f>IFERROR(F400*PE!$F$20,"")</f>
        <v/>
      </c>
      <c r="W400" s="12">
        <f t="shared" si="70"/>
        <v>0</v>
      </c>
      <c r="X400" s="12">
        <f t="shared" si="71"/>
        <v>0</v>
      </c>
    </row>
    <row r="401" spans="2:24" ht="14.45" customHeight="1" thickBot="1" x14ac:dyDescent="0.3">
      <c r="B401" s="3"/>
      <c r="C401" s="4"/>
      <c r="D401" s="10"/>
      <c r="E401" s="6" t="str">
        <f t="shared" si="62"/>
        <v/>
      </c>
      <c r="F401" s="7" t="str">
        <f t="shared" si="64"/>
        <v/>
      </c>
      <c r="G401" s="9"/>
      <c r="H401" s="11"/>
      <c r="I401" s="11"/>
      <c r="J401" s="9"/>
      <c r="K401" s="6">
        <f t="shared" si="63"/>
        <v>0</v>
      </c>
      <c r="Q401" s="12" t="str">
        <f t="shared" si="65"/>
        <v/>
      </c>
      <c r="R401" s="12" t="str">
        <f t="shared" si="66"/>
        <v/>
      </c>
      <c r="S401" s="12">
        <f t="shared" si="67"/>
        <v>0</v>
      </c>
      <c r="T401" s="13" t="str">
        <f t="shared" si="68"/>
        <v/>
      </c>
      <c r="U401" s="12" t="str">
        <f t="shared" si="69"/>
        <v/>
      </c>
      <c r="V401" s="14" t="str">
        <f>IFERROR(F401*PE!$F$20,"")</f>
        <v/>
      </c>
      <c r="W401" s="12">
        <f t="shared" si="70"/>
        <v>0</v>
      </c>
      <c r="X401" s="12">
        <f t="shared" si="71"/>
        <v>0</v>
      </c>
    </row>
    <row r="402" spans="2:24" ht="14.45" customHeight="1" thickBot="1" x14ac:dyDescent="0.3">
      <c r="B402" s="3"/>
      <c r="C402" s="4"/>
      <c r="D402" s="10"/>
      <c r="E402" s="6" t="str">
        <f t="shared" si="62"/>
        <v/>
      </c>
      <c r="F402" s="7" t="str">
        <f t="shared" si="64"/>
        <v/>
      </c>
      <c r="G402" s="9"/>
      <c r="H402" s="11"/>
      <c r="I402" s="11"/>
      <c r="J402" s="9"/>
      <c r="K402" s="6">
        <f t="shared" si="63"/>
        <v>0</v>
      </c>
      <c r="Q402" s="12" t="str">
        <f t="shared" si="65"/>
        <v/>
      </c>
      <c r="R402" s="12" t="str">
        <f t="shared" si="66"/>
        <v/>
      </c>
      <c r="S402" s="12">
        <f t="shared" si="67"/>
        <v>0</v>
      </c>
      <c r="T402" s="13" t="str">
        <f t="shared" si="68"/>
        <v/>
      </c>
      <c r="U402" s="12" t="str">
        <f t="shared" si="69"/>
        <v/>
      </c>
      <c r="V402" s="14" t="str">
        <f>IFERROR(F402*PE!$F$20,"")</f>
        <v/>
      </c>
      <c r="W402" s="12">
        <f t="shared" si="70"/>
        <v>0</v>
      </c>
      <c r="X402" s="12">
        <f t="shared" si="71"/>
        <v>0</v>
      </c>
    </row>
    <row r="403" spans="2:24" ht="14.45" customHeight="1" thickBot="1" x14ac:dyDescent="0.3">
      <c r="B403" s="3"/>
      <c r="C403" s="4"/>
      <c r="D403" s="10"/>
      <c r="E403" s="6" t="str">
        <f t="shared" si="62"/>
        <v/>
      </c>
      <c r="F403" s="7" t="str">
        <f t="shared" si="64"/>
        <v/>
      </c>
      <c r="G403" s="9"/>
      <c r="H403" s="11"/>
      <c r="I403" s="11"/>
      <c r="J403" s="9"/>
      <c r="K403" s="6">
        <f t="shared" si="63"/>
        <v>0</v>
      </c>
      <c r="Q403" s="12" t="str">
        <f t="shared" si="65"/>
        <v/>
      </c>
      <c r="R403" s="12" t="str">
        <f t="shared" si="66"/>
        <v/>
      </c>
      <c r="S403" s="12">
        <f t="shared" si="67"/>
        <v>0</v>
      </c>
      <c r="T403" s="13" t="str">
        <f t="shared" si="68"/>
        <v/>
      </c>
      <c r="U403" s="12" t="str">
        <f t="shared" si="69"/>
        <v/>
      </c>
      <c r="V403" s="14" t="str">
        <f>IFERROR(F403*PE!$F$20,"")</f>
        <v/>
      </c>
      <c r="W403" s="12">
        <f t="shared" si="70"/>
        <v>0</v>
      </c>
      <c r="X403" s="12">
        <f t="shared" si="71"/>
        <v>0</v>
      </c>
    </row>
    <row r="404" spans="2:24" ht="14.45" customHeight="1" thickBot="1" x14ac:dyDescent="0.3">
      <c r="B404" s="3"/>
      <c r="C404" s="4"/>
      <c r="D404" s="10"/>
      <c r="E404" s="6" t="str">
        <f t="shared" si="62"/>
        <v/>
      </c>
      <c r="F404" s="7" t="str">
        <f t="shared" si="64"/>
        <v/>
      </c>
      <c r="G404" s="9"/>
      <c r="H404" s="11"/>
      <c r="I404" s="11"/>
      <c r="J404" s="9"/>
      <c r="K404" s="6">
        <f t="shared" si="63"/>
        <v>0</v>
      </c>
      <c r="Q404" s="12" t="str">
        <f t="shared" si="65"/>
        <v/>
      </c>
      <c r="R404" s="12" t="str">
        <f t="shared" si="66"/>
        <v/>
      </c>
      <c r="S404" s="12">
        <f t="shared" si="67"/>
        <v>0</v>
      </c>
      <c r="T404" s="13" t="str">
        <f t="shared" si="68"/>
        <v/>
      </c>
      <c r="U404" s="12" t="str">
        <f t="shared" si="69"/>
        <v/>
      </c>
      <c r="V404" s="14" t="str">
        <f>IFERROR(F404*PE!$F$20,"")</f>
        <v/>
      </c>
      <c r="W404" s="12">
        <f t="shared" si="70"/>
        <v>0</v>
      </c>
      <c r="X404" s="12">
        <f t="shared" si="71"/>
        <v>0</v>
      </c>
    </row>
    <row r="405" spans="2:24" ht="14.45" customHeight="1" thickBot="1" x14ac:dyDescent="0.3">
      <c r="B405" s="3"/>
      <c r="C405" s="4"/>
      <c r="D405" s="10"/>
      <c r="E405" s="6" t="str">
        <f t="shared" si="62"/>
        <v/>
      </c>
      <c r="F405" s="7" t="str">
        <f t="shared" si="64"/>
        <v/>
      </c>
      <c r="G405" s="9"/>
      <c r="H405" s="11"/>
      <c r="I405" s="11"/>
      <c r="J405" s="9"/>
      <c r="K405" s="6">
        <f t="shared" si="63"/>
        <v>0</v>
      </c>
      <c r="Q405" s="12" t="str">
        <f t="shared" si="65"/>
        <v/>
      </c>
      <c r="R405" s="12" t="str">
        <f t="shared" si="66"/>
        <v/>
      </c>
      <c r="S405" s="12">
        <f t="shared" si="67"/>
        <v>0</v>
      </c>
      <c r="T405" s="13" t="str">
        <f t="shared" si="68"/>
        <v/>
      </c>
      <c r="U405" s="12" t="str">
        <f t="shared" si="69"/>
        <v/>
      </c>
      <c r="V405" s="14" t="str">
        <f>IFERROR(F405*PE!$F$20,"")</f>
        <v/>
      </c>
      <c r="W405" s="12">
        <f t="shared" si="70"/>
        <v>0</v>
      </c>
      <c r="X405" s="12">
        <f t="shared" si="71"/>
        <v>0</v>
      </c>
    </row>
    <row r="406" spans="2:24" ht="14.45" customHeight="1" thickBot="1" x14ac:dyDescent="0.3">
      <c r="B406" s="3"/>
      <c r="C406" s="4"/>
      <c r="D406" s="10"/>
      <c r="E406" s="6" t="str">
        <f t="shared" si="62"/>
        <v/>
      </c>
      <c r="F406" s="7" t="str">
        <f t="shared" si="64"/>
        <v/>
      </c>
      <c r="G406" s="9"/>
      <c r="H406" s="11"/>
      <c r="I406" s="11"/>
      <c r="J406" s="9"/>
      <c r="K406" s="6">
        <f t="shared" si="63"/>
        <v>0</v>
      </c>
      <c r="Q406" s="12" t="str">
        <f t="shared" si="65"/>
        <v/>
      </c>
      <c r="R406" s="12" t="str">
        <f t="shared" si="66"/>
        <v/>
      </c>
      <c r="S406" s="12">
        <f t="shared" si="67"/>
        <v>0</v>
      </c>
      <c r="T406" s="13" t="str">
        <f t="shared" si="68"/>
        <v/>
      </c>
      <c r="U406" s="12" t="str">
        <f t="shared" si="69"/>
        <v/>
      </c>
      <c r="V406" s="14" t="str">
        <f>IFERROR(F406*PE!$F$20,"")</f>
        <v/>
      </c>
      <c r="W406" s="12">
        <f t="shared" si="70"/>
        <v>0</v>
      </c>
      <c r="X406" s="12">
        <f t="shared" si="71"/>
        <v>0</v>
      </c>
    </row>
    <row r="407" spans="2:24" ht="14.45" customHeight="1" thickBot="1" x14ac:dyDescent="0.3">
      <c r="B407" s="3"/>
      <c r="C407" s="4"/>
      <c r="D407" s="10"/>
      <c r="E407" s="6" t="str">
        <f t="shared" si="62"/>
        <v/>
      </c>
      <c r="F407" s="7" t="str">
        <f t="shared" si="64"/>
        <v/>
      </c>
      <c r="G407" s="9"/>
      <c r="H407" s="11"/>
      <c r="I407" s="11"/>
      <c r="J407" s="9"/>
      <c r="K407" s="6">
        <f t="shared" si="63"/>
        <v>0</v>
      </c>
      <c r="Q407" s="12" t="str">
        <f t="shared" si="65"/>
        <v/>
      </c>
      <c r="R407" s="12" t="str">
        <f t="shared" si="66"/>
        <v/>
      </c>
      <c r="S407" s="12">
        <f t="shared" si="67"/>
        <v>0</v>
      </c>
      <c r="T407" s="13" t="str">
        <f t="shared" si="68"/>
        <v/>
      </c>
      <c r="U407" s="12" t="str">
        <f t="shared" si="69"/>
        <v/>
      </c>
      <c r="V407" s="14" t="str">
        <f>IFERROR(F407*PE!$F$20,"")</f>
        <v/>
      </c>
      <c r="W407" s="12">
        <f t="shared" si="70"/>
        <v>0</v>
      </c>
      <c r="X407" s="12">
        <f t="shared" si="71"/>
        <v>0</v>
      </c>
    </row>
    <row r="408" spans="2:24" ht="14.45" customHeight="1" thickBot="1" x14ac:dyDescent="0.3">
      <c r="B408" s="3"/>
      <c r="C408" s="4"/>
      <c r="D408" s="10"/>
      <c r="E408" s="6" t="str">
        <f t="shared" si="62"/>
        <v/>
      </c>
      <c r="F408" s="7" t="str">
        <f t="shared" si="64"/>
        <v/>
      </c>
      <c r="G408" s="9"/>
      <c r="H408" s="11"/>
      <c r="I408" s="11"/>
      <c r="J408" s="9"/>
      <c r="K408" s="6">
        <f t="shared" si="63"/>
        <v>0</v>
      </c>
      <c r="Q408" s="12" t="str">
        <f t="shared" si="65"/>
        <v/>
      </c>
      <c r="R408" s="12" t="str">
        <f t="shared" si="66"/>
        <v/>
      </c>
      <c r="S408" s="12">
        <f t="shared" si="67"/>
        <v>0</v>
      </c>
      <c r="T408" s="13" t="str">
        <f t="shared" si="68"/>
        <v/>
      </c>
      <c r="U408" s="12" t="str">
        <f t="shared" si="69"/>
        <v/>
      </c>
      <c r="V408" s="14" t="str">
        <f>IFERROR(F408*PE!$F$20,"")</f>
        <v/>
      </c>
      <c r="W408" s="12">
        <f t="shared" si="70"/>
        <v>0</v>
      </c>
      <c r="X408" s="12">
        <f t="shared" si="71"/>
        <v>0</v>
      </c>
    </row>
    <row r="409" spans="2:24" ht="14.45" customHeight="1" thickBot="1" x14ac:dyDescent="0.3">
      <c r="B409" s="3"/>
      <c r="C409" s="4"/>
      <c r="D409" s="10"/>
      <c r="E409" s="6" t="str">
        <f t="shared" si="62"/>
        <v/>
      </c>
      <c r="F409" s="7" t="str">
        <f t="shared" si="64"/>
        <v/>
      </c>
      <c r="G409" s="9"/>
      <c r="H409" s="11"/>
      <c r="I409" s="11"/>
      <c r="J409" s="9"/>
      <c r="K409" s="6">
        <f t="shared" si="63"/>
        <v>0</v>
      </c>
      <c r="Q409" s="12" t="str">
        <f t="shared" si="65"/>
        <v/>
      </c>
      <c r="R409" s="12" t="str">
        <f t="shared" si="66"/>
        <v/>
      </c>
      <c r="S409" s="12">
        <f t="shared" si="67"/>
        <v>0</v>
      </c>
      <c r="T409" s="13" t="str">
        <f t="shared" si="68"/>
        <v/>
      </c>
      <c r="U409" s="12" t="str">
        <f t="shared" si="69"/>
        <v/>
      </c>
      <c r="V409" s="14" t="str">
        <f>IFERROR(F409*PE!$F$20,"")</f>
        <v/>
      </c>
      <c r="W409" s="12">
        <f t="shared" si="70"/>
        <v>0</v>
      </c>
      <c r="X409" s="12">
        <f t="shared" si="71"/>
        <v>0</v>
      </c>
    </row>
    <row r="410" spans="2:24" ht="14.45" customHeight="1" thickBot="1" x14ac:dyDescent="0.3">
      <c r="B410" s="3"/>
      <c r="C410" s="4"/>
      <c r="D410" s="10"/>
      <c r="E410" s="6" t="str">
        <f t="shared" si="62"/>
        <v/>
      </c>
      <c r="F410" s="7" t="str">
        <f t="shared" si="64"/>
        <v/>
      </c>
      <c r="G410" s="9"/>
      <c r="H410" s="11"/>
      <c r="I410" s="11"/>
      <c r="J410" s="9"/>
      <c r="K410" s="6">
        <f t="shared" si="63"/>
        <v>0</v>
      </c>
      <c r="Q410" s="12" t="str">
        <f t="shared" si="65"/>
        <v/>
      </c>
      <c r="R410" s="12" t="str">
        <f t="shared" si="66"/>
        <v/>
      </c>
      <c r="S410" s="12">
        <f t="shared" si="67"/>
        <v>0</v>
      </c>
      <c r="T410" s="13" t="str">
        <f t="shared" si="68"/>
        <v/>
      </c>
      <c r="U410" s="12" t="str">
        <f t="shared" si="69"/>
        <v/>
      </c>
      <c r="V410" s="14" t="str">
        <f>IFERROR(F410*PE!$F$20,"")</f>
        <v/>
      </c>
      <c r="W410" s="12">
        <f t="shared" si="70"/>
        <v>0</v>
      </c>
      <c r="X410" s="12">
        <f t="shared" si="71"/>
        <v>0</v>
      </c>
    </row>
    <row r="411" spans="2:24" ht="14.45" customHeight="1" thickBot="1" x14ac:dyDescent="0.3">
      <c r="B411" s="3"/>
      <c r="C411" s="4"/>
      <c r="D411" s="10"/>
      <c r="E411" s="6" t="str">
        <f t="shared" si="62"/>
        <v/>
      </c>
      <c r="F411" s="7" t="str">
        <f t="shared" si="64"/>
        <v/>
      </c>
      <c r="G411" s="9"/>
      <c r="H411" s="11"/>
      <c r="I411" s="11"/>
      <c r="J411" s="9"/>
      <c r="K411" s="6">
        <f t="shared" si="63"/>
        <v>0</v>
      </c>
      <c r="Q411" s="12" t="str">
        <f t="shared" si="65"/>
        <v/>
      </c>
      <c r="R411" s="12" t="str">
        <f t="shared" si="66"/>
        <v/>
      </c>
      <c r="S411" s="12">
        <f t="shared" si="67"/>
        <v>0</v>
      </c>
      <c r="T411" s="13" t="str">
        <f t="shared" si="68"/>
        <v/>
      </c>
      <c r="U411" s="12" t="str">
        <f t="shared" si="69"/>
        <v/>
      </c>
      <c r="V411" s="14" t="str">
        <f>IFERROR(F411*PE!$F$20,"")</f>
        <v/>
      </c>
      <c r="W411" s="12">
        <f t="shared" si="70"/>
        <v>0</v>
      </c>
      <c r="X411" s="12">
        <f t="shared" si="71"/>
        <v>0</v>
      </c>
    </row>
    <row r="412" spans="2:24" ht="14.45" customHeight="1" thickBot="1" x14ac:dyDescent="0.3">
      <c r="B412" s="3"/>
      <c r="C412" s="4"/>
      <c r="D412" s="10"/>
      <c r="E412" s="6" t="str">
        <f t="shared" si="62"/>
        <v/>
      </c>
      <c r="F412" s="7" t="str">
        <f t="shared" si="64"/>
        <v/>
      </c>
      <c r="G412" s="9"/>
      <c r="H412" s="11"/>
      <c r="I412" s="11"/>
      <c r="J412" s="9"/>
      <c r="K412" s="6">
        <f t="shared" si="63"/>
        <v>0</v>
      </c>
      <c r="Q412" s="12" t="str">
        <f t="shared" si="65"/>
        <v/>
      </c>
      <c r="R412" s="12" t="str">
        <f t="shared" si="66"/>
        <v/>
      </c>
      <c r="S412" s="12">
        <f t="shared" si="67"/>
        <v>0</v>
      </c>
      <c r="T412" s="13" t="str">
        <f t="shared" si="68"/>
        <v/>
      </c>
      <c r="U412" s="12" t="str">
        <f t="shared" si="69"/>
        <v/>
      </c>
      <c r="V412" s="14" t="str">
        <f>IFERROR(F412*PE!$F$20,"")</f>
        <v/>
      </c>
      <c r="W412" s="12">
        <f t="shared" si="70"/>
        <v>0</v>
      </c>
      <c r="X412" s="12">
        <f t="shared" si="71"/>
        <v>0</v>
      </c>
    </row>
    <row r="413" spans="2:24" ht="14.45" customHeight="1" thickBot="1" x14ac:dyDescent="0.3">
      <c r="B413" s="3"/>
      <c r="C413" s="4"/>
      <c r="D413" s="10"/>
      <c r="E413" s="6" t="str">
        <f t="shared" si="62"/>
        <v/>
      </c>
      <c r="F413" s="7" t="str">
        <f t="shared" si="64"/>
        <v/>
      </c>
      <c r="G413" s="9"/>
      <c r="H413" s="11"/>
      <c r="I413" s="11"/>
      <c r="J413" s="9"/>
      <c r="K413" s="6">
        <f t="shared" si="63"/>
        <v>0</v>
      </c>
      <c r="Q413" s="12" t="str">
        <f t="shared" si="65"/>
        <v/>
      </c>
      <c r="R413" s="12" t="str">
        <f t="shared" si="66"/>
        <v/>
      </c>
      <c r="S413" s="12">
        <f t="shared" si="67"/>
        <v>0</v>
      </c>
      <c r="T413" s="13" t="str">
        <f t="shared" si="68"/>
        <v/>
      </c>
      <c r="U413" s="12" t="str">
        <f t="shared" si="69"/>
        <v/>
      </c>
      <c r="V413" s="14" t="str">
        <f>IFERROR(F413*PE!$F$20,"")</f>
        <v/>
      </c>
      <c r="W413" s="12">
        <f t="shared" si="70"/>
        <v>0</v>
      </c>
      <c r="X413" s="12">
        <f t="shared" si="71"/>
        <v>0</v>
      </c>
    </row>
    <row r="414" spans="2:24" ht="14.45" customHeight="1" thickBot="1" x14ac:dyDescent="0.3">
      <c r="B414" s="3"/>
      <c r="C414" s="4"/>
      <c r="D414" s="10"/>
      <c r="E414" s="6" t="str">
        <f t="shared" si="62"/>
        <v/>
      </c>
      <c r="F414" s="7" t="str">
        <f t="shared" si="64"/>
        <v/>
      </c>
      <c r="G414" s="9"/>
      <c r="H414" s="11"/>
      <c r="I414" s="11"/>
      <c r="J414" s="9"/>
      <c r="K414" s="6">
        <f t="shared" si="63"/>
        <v>0</v>
      </c>
      <c r="Q414" s="12" t="str">
        <f t="shared" si="65"/>
        <v/>
      </c>
      <c r="R414" s="12" t="str">
        <f t="shared" si="66"/>
        <v/>
      </c>
      <c r="S414" s="12">
        <f t="shared" si="67"/>
        <v>0</v>
      </c>
      <c r="T414" s="13" t="str">
        <f t="shared" si="68"/>
        <v/>
      </c>
      <c r="U414" s="12" t="str">
        <f t="shared" si="69"/>
        <v/>
      </c>
      <c r="V414" s="14" t="str">
        <f>IFERROR(F414*PE!$F$20,"")</f>
        <v/>
      </c>
      <c r="W414" s="12">
        <f t="shared" si="70"/>
        <v>0</v>
      </c>
      <c r="X414" s="12">
        <f t="shared" si="71"/>
        <v>0</v>
      </c>
    </row>
    <row r="415" spans="2:24" ht="14.45" customHeight="1" thickBot="1" x14ac:dyDescent="0.3">
      <c r="B415" s="3"/>
      <c r="C415" s="4"/>
      <c r="D415" s="10"/>
      <c r="E415" s="6" t="str">
        <f t="shared" ref="E415:E478" si="72">IFERROR(IF(B415="","",C415*D415),"")</f>
        <v/>
      </c>
      <c r="F415" s="7" t="str">
        <f t="shared" si="64"/>
        <v/>
      </c>
      <c r="G415" s="9"/>
      <c r="H415" s="11"/>
      <c r="I415" s="11"/>
      <c r="J415" s="9"/>
      <c r="K415" s="6">
        <f t="shared" ref="K415:K478" si="73">G415+C415*(H415+I415)+J415</f>
        <v>0</v>
      </c>
      <c r="Q415" s="12" t="str">
        <f t="shared" si="65"/>
        <v/>
      </c>
      <c r="R415" s="12" t="str">
        <f t="shared" si="66"/>
        <v/>
      </c>
      <c r="S415" s="12">
        <f t="shared" si="67"/>
        <v>0</v>
      </c>
      <c r="T415" s="13" t="str">
        <f t="shared" si="68"/>
        <v/>
      </c>
      <c r="U415" s="12" t="str">
        <f t="shared" si="69"/>
        <v/>
      </c>
      <c r="V415" s="14" t="str">
        <f>IFERROR(F415*PE!$F$20,"")</f>
        <v/>
      </c>
      <c r="W415" s="12">
        <f t="shared" si="70"/>
        <v>0</v>
      </c>
      <c r="X415" s="12">
        <f t="shared" si="71"/>
        <v>0</v>
      </c>
    </row>
    <row r="416" spans="2:24" ht="14.45" customHeight="1" thickBot="1" x14ac:dyDescent="0.3">
      <c r="B416" s="3"/>
      <c r="C416" s="4"/>
      <c r="D416" s="10"/>
      <c r="E416" s="6" t="str">
        <f t="shared" si="72"/>
        <v/>
      </c>
      <c r="F416" s="7" t="str">
        <f t="shared" si="64"/>
        <v/>
      </c>
      <c r="G416" s="9"/>
      <c r="H416" s="11"/>
      <c r="I416" s="11"/>
      <c r="J416" s="9"/>
      <c r="K416" s="6">
        <f t="shared" si="73"/>
        <v>0</v>
      </c>
      <c r="Q416" s="12" t="str">
        <f t="shared" si="65"/>
        <v/>
      </c>
      <c r="R416" s="12" t="str">
        <f t="shared" si="66"/>
        <v/>
      </c>
      <c r="S416" s="12">
        <f t="shared" si="67"/>
        <v>0</v>
      </c>
      <c r="T416" s="13" t="str">
        <f t="shared" si="68"/>
        <v/>
      </c>
      <c r="U416" s="12" t="str">
        <f t="shared" si="69"/>
        <v/>
      </c>
      <c r="V416" s="14" t="str">
        <f>IFERROR(F416*PE!$F$20,"")</f>
        <v/>
      </c>
      <c r="W416" s="12">
        <f t="shared" si="70"/>
        <v>0</v>
      </c>
      <c r="X416" s="12">
        <f t="shared" si="71"/>
        <v>0</v>
      </c>
    </row>
    <row r="417" spans="2:24" ht="14.45" customHeight="1" thickBot="1" x14ac:dyDescent="0.3">
      <c r="B417" s="3"/>
      <c r="C417" s="4"/>
      <c r="D417" s="10"/>
      <c r="E417" s="6" t="str">
        <f t="shared" si="72"/>
        <v/>
      </c>
      <c r="F417" s="7" t="str">
        <f t="shared" si="64"/>
        <v/>
      </c>
      <c r="G417" s="9"/>
      <c r="H417" s="11"/>
      <c r="I417" s="11"/>
      <c r="J417" s="9"/>
      <c r="K417" s="6">
        <f t="shared" si="73"/>
        <v>0</v>
      </c>
      <c r="Q417" s="12" t="str">
        <f t="shared" si="65"/>
        <v/>
      </c>
      <c r="R417" s="12" t="str">
        <f t="shared" si="66"/>
        <v/>
      </c>
      <c r="S417" s="12">
        <f t="shared" si="67"/>
        <v>0</v>
      </c>
      <c r="T417" s="13" t="str">
        <f t="shared" si="68"/>
        <v/>
      </c>
      <c r="U417" s="12" t="str">
        <f t="shared" si="69"/>
        <v/>
      </c>
      <c r="V417" s="14" t="str">
        <f>IFERROR(F417*PE!$F$20,"")</f>
        <v/>
      </c>
      <c r="W417" s="12">
        <f t="shared" si="70"/>
        <v>0</v>
      </c>
      <c r="X417" s="12">
        <f t="shared" si="71"/>
        <v>0</v>
      </c>
    </row>
    <row r="418" spans="2:24" ht="14.45" customHeight="1" thickBot="1" x14ac:dyDescent="0.3">
      <c r="B418" s="3"/>
      <c r="C418" s="4"/>
      <c r="D418" s="10"/>
      <c r="E418" s="6" t="str">
        <f t="shared" si="72"/>
        <v/>
      </c>
      <c r="F418" s="7" t="str">
        <f t="shared" si="64"/>
        <v/>
      </c>
      <c r="G418" s="9"/>
      <c r="H418" s="11"/>
      <c r="I418" s="11"/>
      <c r="J418" s="9"/>
      <c r="K418" s="6">
        <f t="shared" si="73"/>
        <v>0</v>
      </c>
      <c r="Q418" s="12" t="str">
        <f t="shared" si="65"/>
        <v/>
      </c>
      <c r="R418" s="12" t="str">
        <f t="shared" si="66"/>
        <v/>
      </c>
      <c r="S418" s="12">
        <f t="shared" si="67"/>
        <v>0</v>
      </c>
      <c r="T418" s="13" t="str">
        <f t="shared" si="68"/>
        <v/>
      </c>
      <c r="U418" s="12" t="str">
        <f t="shared" si="69"/>
        <v/>
      </c>
      <c r="V418" s="14" t="str">
        <f>IFERROR(F418*PE!$F$20,"")</f>
        <v/>
      </c>
      <c r="W418" s="12">
        <f t="shared" si="70"/>
        <v>0</v>
      </c>
      <c r="X418" s="12">
        <f t="shared" si="71"/>
        <v>0</v>
      </c>
    </row>
    <row r="419" spans="2:24" ht="14.45" customHeight="1" thickBot="1" x14ac:dyDescent="0.3">
      <c r="B419" s="3"/>
      <c r="C419" s="4"/>
      <c r="D419" s="10"/>
      <c r="E419" s="6" t="str">
        <f t="shared" si="72"/>
        <v/>
      </c>
      <c r="F419" s="7" t="str">
        <f t="shared" si="64"/>
        <v/>
      </c>
      <c r="G419" s="9"/>
      <c r="H419" s="11"/>
      <c r="I419" s="11"/>
      <c r="J419" s="9"/>
      <c r="K419" s="6">
        <f t="shared" si="73"/>
        <v>0</v>
      </c>
      <c r="Q419" s="12" t="str">
        <f t="shared" si="65"/>
        <v/>
      </c>
      <c r="R419" s="12" t="str">
        <f t="shared" si="66"/>
        <v/>
      </c>
      <c r="S419" s="12">
        <f t="shared" si="67"/>
        <v>0</v>
      </c>
      <c r="T419" s="13" t="str">
        <f t="shared" si="68"/>
        <v/>
      </c>
      <c r="U419" s="12" t="str">
        <f t="shared" si="69"/>
        <v/>
      </c>
      <c r="V419" s="14" t="str">
        <f>IFERROR(F419*PE!$F$20,"")</f>
        <v/>
      </c>
      <c r="W419" s="12">
        <f t="shared" si="70"/>
        <v>0</v>
      </c>
      <c r="X419" s="12">
        <f t="shared" si="71"/>
        <v>0</v>
      </c>
    </row>
    <row r="420" spans="2:24" ht="14.45" customHeight="1" thickBot="1" x14ac:dyDescent="0.3">
      <c r="B420" s="3"/>
      <c r="C420" s="4"/>
      <c r="D420" s="10"/>
      <c r="E420" s="6" t="str">
        <f t="shared" si="72"/>
        <v/>
      </c>
      <c r="F420" s="7" t="str">
        <f t="shared" si="64"/>
        <v/>
      </c>
      <c r="G420" s="9"/>
      <c r="H420" s="11"/>
      <c r="I420" s="11"/>
      <c r="J420" s="9"/>
      <c r="K420" s="6">
        <f t="shared" si="73"/>
        <v>0</v>
      </c>
      <c r="Q420" s="12" t="str">
        <f t="shared" si="65"/>
        <v/>
      </c>
      <c r="R420" s="12" t="str">
        <f t="shared" si="66"/>
        <v/>
      </c>
      <c r="S420" s="12">
        <f t="shared" si="67"/>
        <v>0</v>
      </c>
      <c r="T420" s="13" t="str">
        <f t="shared" si="68"/>
        <v/>
      </c>
      <c r="U420" s="12" t="str">
        <f t="shared" si="69"/>
        <v/>
      </c>
      <c r="V420" s="14" t="str">
        <f>IFERROR(F420*PE!$F$20,"")</f>
        <v/>
      </c>
      <c r="W420" s="12">
        <f t="shared" si="70"/>
        <v>0</v>
      </c>
      <c r="X420" s="12">
        <f t="shared" si="71"/>
        <v>0</v>
      </c>
    </row>
    <row r="421" spans="2:24" ht="14.45" customHeight="1" thickBot="1" x14ac:dyDescent="0.3">
      <c r="B421" s="3"/>
      <c r="C421" s="4"/>
      <c r="D421" s="10"/>
      <c r="E421" s="6" t="str">
        <f t="shared" si="72"/>
        <v/>
      </c>
      <c r="F421" s="7" t="str">
        <f t="shared" si="64"/>
        <v/>
      </c>
      <c r="G421" s="9"/>
      <c r="H421" s="11"/>
      <c r="I421" s="11"/>
      <c r="J421" s="9"/>
      <c r="K421" s="6">
        <f t="shared" si="73"/>
        <v>0</v>
      </c>
      <c r="Q421" s="12" t="str">
        <f t="shared" si="65"/>
        <v/>
      </c>
      <c r="R421" s="12" t="str">
        <f t="shared" si="66"/>
        <v/>
      </c>
      <c r="S421" s="12">
        <f t="shared" si="67"/>
        <v>0</v>
      </c>
      <c r="T421" s="13" t="str">
        <f t="shared" si="68"/>
        <v/>
      </c>
      <c r="U421" s="12" t="str">
        <f t="shared" si="69"/>
        <v/>
      </c>
      <c r="V421" s="14" t="str">
        <f>IFERROR(F421*PE!$F$20,"")</f>
        <v/>
      </c>
      <c r="W421" s="12">
        <f t="shared" si="70"/>
        <v>0</v>
      </c>
      <c r="X421" s="12">
        <f t="shared" si="71"/>
        <v>0</v>
      </c>
    </row>
    <row r="422" spans="2:24" ht="14.45" customHeight="1" thickBot="1" x14ac:dyDescent="0.3">
      <c r="B422" s="3"/>
      <c r="C422" s="4"/>
      <c r="D422" s="10"/>
      <c r="E422" s="6" t="str">
        <f t="shared" si="72"/>
        <v/>
      </c>
      <c r="F422" s="7" t="str">
        <f t="shared" si="64"/>
        <v/>
      </c>
      <c r="G422" s="9"/>
      <c r="H422" s="11"/>
      <c r="I422" s="11"/>
      <c r="J422" s="9"/>
      <c r="K422" s="6">
        <f t="shared" si="73"/>
        <v>0</v>
      </c>
      <c r="Q422" s="12" t="str">
        <f t="shared" si="65"/>
        <v/>
      </c>
      <c r="R422" s="12" t="str">
        <f t="shared" si="66"/>
        <v/>
      </c>
      <c r="S422" s="12">
        <f t="shared" si="67"/>
        <v>0</v>
      </c>
      <c r="T422" s="13" t="str">
        <f t="shared" si="68"/>
        <v/>
      </c>
      <c r="U422" s="12" t="str">
        <f t="shared" si="69"/>
        <v/>
      </c>
      <c r="V422" s="14" t="str">
        <f>IFERROR(F422*PE!$F$20,"")</f>
        <v/>
      </c>
      <c r="W422" s="12">
        <f t="shared" si="70"/>
        <v>0</v>
      </c>
      <c r="X422" s="12">
        <f t="shared" si="71"/>
        <v>0</v>
      </c>
    </row>
    <row r="423" spans="2:24" ht="14.45" customHeight="1" thickBot="1" x14ac:dyDescent="0.3">
      <c r="B423" s="3"/>
      <c r="C423" s="4"/>
      <c r="D423" s="10"/>
      <c r="E423" s="6" t="str">
        <f t="shared" si="72"/>
        <v/>
      </c>
      <c r="F423" s="7" t="str">
        <f t="shared" si="64"/>
        <v/>
      </c>
      <c r="G423" s="9"/>
      <c r="H423" s="11"/>
      <c r="I423" s="11"/>
      <c r="J423" s="9"/>
      <c r="K423" s="6">
        <f t="shared" si="73"/>
        <v>0</v>
      </c>
      <c r="Q423" s="12" t="str">
        <f t="shared" si="65"/>
        <v/>
      </c>
      <c r="R423" s="12" t="str">
        <f t="shared" si="66"/>
        <v/>
      </c>
      <c r="S423" s="12">
        <f t="shared" si="67"/>
        <v>0</v>
      </c>
      <c r="T423" s="13" t="str">
        <f t="shared" si="68"/>
        <v/>
      </c>
      <c r="U423" s="12" t="str">
        <f t="shared" si="69"/>
        <v/>
      </c>
      <c r="V423" s="14" t="str">
        <f>IFERROR(F423*PE!$F$20,"")</f>
        <v/>
      </c>
      <c r="W423" s="12">
        <f t="shared" si="70"/>
        <v>0</v>
      </c>
      <c r="X423" s="12">
        <f t="shared" si="71"/>
        <v>0</v>
      </c>
    </row>
    <row r="424" spans="2:24" ht="14.45" customHeight="1" thickBot="1" x14ac:dyDescent="0.3">
      <c r="B424" s="3"/>
      <c r="C424" s="4"/>
      <c r="D424" s="10"/>
      <c r="E424" s="6" t="str">
        <f t="shared" si="72"/>
        <v/>
      </c>
      <c r="F424" s="7" t="str">
        <f t="shared" si="64"/>
        <v/>
      </c>
      <c r="G424" s="9"/>
      <c r="H424" s="11"/>
      <c r="I424" s="11"/>
      <c r="J424" s="9"/>
      <c r="K424" s="6">
        <f t="shared" si="73"/>
        <v>0</v>
      </c>
      <c r="Q424" s="12" t="str">
        <f t="shared" si="65"/>
        <v/>
      </c>
      <c r="R424" s="12" t="str">
        <f t="shared" si="66"/>
        <v/>
      </c>
      <c r="S424" s="12">
        <f t="shared" si="67"/>
        <v>0</v>
      </c>
      <c r="T424" s="13" t="str">
        <f t="shared" si="68"/>
        <v/>
      </c>
      <c r="U424" s="12" t="str">
        <f t="shared" si="69"/>
        <v/>
      </c>
      <c r="V424" s="14" t="str">
        <f>IFERROR(F424*PE!$F$20,"")</f>
        <v/>
      </c>
      <c r="W424" s="12">
        <f t="shared" si="70"/>
        <v>0</v>
      </c>
      <c r="X424" s="12">
        <f t="shared" si="71"/>
        <v>0</v>
      </c>
    </row>
    <row r="425" spans="2:24" ht="14.45" customHeight="1" thickBot="1" x14ac:dyDescent="0.3">
      <c r="B425" s="3"/>
      <c r="C425" s="4"/>
      <c r="D425" s="10"/>
      <c r="E425" s="6" t="str">
        <f t="shared" si="72"/>
        <v/>
      </c>
      <c r="F425" s="7" t="str">
        <f t="shared" si="64"/>
        <v/>
      </c>
      <c r="G425" s="9"/>
      <c r="H425" s="11"/>
      <c r="I425" s="11"/>
      <c r="J425" s="9"/>
      <c r="K425" s="6">
        <f t="shared" si="73"/>
        <v>0</v>
      </c>
      <c r="Q425" s="12" t="str">
        <f t="shared" si="65"/>
        <v/>
      </c>
      <c r="R425" s="12" t="str">
        <f t="shared" si="66"/>
        <v/>
      </c>
      <c r="S425" s="12">
        <f t="shared" si="67"/>
        <v>0</v>
      </c>
      <c r="T425" s="13" t="str">
        <f t="shared" si="68"/>
        <v/>
      </c>
      <c r="U425" s="12" t="str">
        <f t="shared" si="69"/>
        <v/>
      </c>
      <c r="V425" s="14" t="str">
        <f>IFERROR(F425*PE!$F$20,"")</f>
        <v/>
      </c>
      <c r="W425" s="12">
        <f t="shared" si="70"/>
        <v>0</v>
      </c>
      <c r="X425" s="12">
        <f t="shared" si="71"/>
        <v>0</v>
      </c>
    </row>
    <row r="426" spans="2:24" ht="14.45" customHeight="1" thickBot="1" x14ac:dyDescent="0.3">
      <c r="B426" s="3"/>
      <c r="C426" s="4"/>
      <c r="D426" s="10"/>
      <c r="E426" s="6" t="str">
        <f t="shared" si="72"/>
        <v/>
      </c>
      <c r="F426" s="7" t="str">
        <f t="shared" si="64"/>
        <v/>
      </c>
      <c r="G426" s="9"/>
      <c r="H426" s="11"/>
      <c r="I426" s="11"/>
      <c r="J426" s="9"/>
      <c r="K426" s="6">
        <f t="shared" si="73"/>
        <v>0</v>
      </c>
      <c r="Q426" s="12" t="str">
        <f t="shared" si="65"/>
        <v/>
      </c>
      <c r="R426" s="12" t="str">
        <f t="shared" si="66"/>
        <v/>
      </c>
      <c r="S426" s="12">
        <f t="shared" si="67"/>
        <v>0</v>
      </c>
      <c r="T426" s="13" t="str">
        <f t="shared" si="68"/>
        <v/>
      </c>
      <c r="U426" s="12" t="str">
        <f t="shared" si="69"/>
        <v/>
      </c>
      <c r="V426" s="14" t="str">
        <f>IFERROR(F426*PE!$F$20,"")</f>
        <v/>
      </c>
      <c r="W426" s="12">
        <f t="shared" si="70"/>
        <v>0</v>
      </c>
      <c r="X426" s="12">
        <f t="shared" si="71"/>
        <v>0</v>
      </c>
    </row>
    <row r="427" spans="2:24" ht="14.45" customHeight="1" thickBot="1" x14ac:dyDescent="0.3">
      <c r="B427" s="3"/>
      <c r="C427" s="4"/>
      <c r="D427" s="10"/>
      <c r="E427" s="6" t="str">
        <f t="shared" si="72"/>
        <v/>
      </c>
      <c r="F427" s="7" t="str">
        <f t="shared" si="64"/>
        <v/>
      </c>
      <c r="G427" s="9"/>
      <c r="H427" s="11"/>
      <c r="I427" s="11"/>
      <c r="J427" s="9"/>
      <c r="K427" s="6">
        <f t="shared" si="73"/>
        <v>0</v>
      </c>
      <c r="Q427" s="12" t="str">
        <f t="shared" si="65"/>
        <v/>
      </c>
      <c r="R427" s="12" t="str">
        <f t="shared" si="66"/>
        <v/>
      </c>
      <c r="S427" s="12">
        <f t="shared" si="67"/>
        <v>0</v>
      </c>
      <c r="T427" s="13" t="str">
        <f t="shared" si="68"/>
        <v/>
      </c>
      <c r="U427" s="12" t="str">
        <f t="shared" si="69"/>
        <v/>
      </c>
      <c r="V427" s="14" t="str">
        <f>IFERROR(F427*PE!$F$20,"")</f>
        <v/>
      </c>
      <c r="W427" s="12">
        <f t="shared" si="70"/>
        <v>0</v>
      </c>
      <c r="X427" s="12">
        <f t="shared" si="71"/>
        <v>0</v>
      </c>
    </row>
    <row r="428" spans="2:24" ht="14.45" customHeight="1" thickBot="1" x14ac:dyDescent="0.3">
      <c r="B428" s="3"/>
      <c r="C428" s="4"/>
      <c r="D428" s="10"/>
      <c r="E428" s="6" t="str">
        <f t="shared" si="72"/>
        <v/>
      </c>
      <c r="F428" s="7" t="str">
        <f t="shared" si="64"/>
        <v/>
      </c>
      <c r="G428" s="9"/>
      <c r="H428" s="11"/>
      <c r="I428" s="11"/>
      <c r="J428" s="9"/>
      <c r="K428" s="6">
        <f t="shared" si="73"/>
        <v>0</v>
      </c>
      <c r="Q428" s="12" t="str">
        <f t="shared" si="65"/>
        <v/>
      </c>
      <c r="R428" s="12" t="str">
        <f t="shared" si="66"/>
        <v/>
      </c>
      <c r="S428" s="12">
        <f t="shared" si="67"/>
        <v>0</v>
      </c>
      <c r="T428" s="13" t="str">
        <f t="shared" si="68"/>
        <v/>
      </c>
      <c r="U428" s="12" t="str">
        <f t="shared" si="69"/>
        <v/>
      </c>
      <c r="V428" s="14" t="str">
        <f>IFERROR(F428*PE!$F$20,"")</f>
        <v/>
      </c>
      <c r="W428" s="12">
        <f t="shared" si="70"/>
        <v>0</v>
      </c>
      <c r="X428" s="12">
        <f t="shared" si="71"/>
        <v>0</v>
      </c>
    </row>
    <row r="429" spans="2:24" ht="14.45" customHeight="1" thickBot="1" x14ac:dyDescent="0.3">
      <c r="B429" s="3"/>
      <c r="C429" s="4"/>
      <c r="D429" s="10"/>
      <c r="E429" s="6" t="str">
        <f t="shared" si="72"/>
        <v/>
      </c>
      <c r="F429" s="7" t="str">
        <f t="shared" si="64"/>
        <v/>
      </c>
      <c r="G429" s="9"/>
      <c r="H429" s="11"/>
      <c r="I429" s="11"/>
      <c r="J429" s="9"/>
      <c r="K429" s="6">
        <f t="shared" si="73"/>
        <v>0</v>
      </c>
      <c r="Q429" s="12" t="str">
        <f t="shared" si="65"/>
        <v/>
      </c>
      <c r="R429" s="12" t="str">
        <f t="shared" si="66"/>
        <v/>
      </c>
      <c r="S429" s="12">
        <f t="shared" si="67"/>
        <v>0</v>
      </c>
      <c r="T429" s="13" t="str">
        <f t="shared" si="68"/>
        <v/>
      </c>
      <c r="U429" s="12" t="str">
        <f t="shared" si="69"/>
        <v/>
      </c>
      <c r="V429" s="14" t="str">
        <f>IFERROR(F429*PE!$F$20,"")</f>
        <v/>
      </c>
      <c r="W429" s="12">
        <f t="shared" si="70"/>
        <v>0</v>
      </c>
      <c r="X429" s="12">
        <f t="shared" si="71"/>
        <v>0</v>
      </c>
    </row>
    <row r="430" spans="2:24" ht="14.45" customHeight="1" thickBot="1" x14ac:dyDescent="0.3">
      <c r="B430" s="3"/>
      <c r="C430" s="4"/>
      <c r="D430" s="10"/>
      <c r="E430" s="6" t="str">
        <f t="shared" si="72"/>
        <v/>
      </c>
      <c r="F430" s="7" t="str">
        <f t="shared" si="64"/>
        <v/>
      </c>
      <c r="G430" s="9"/>
      <c r="H430" s="11"/>
      <c r="I430" s="11"/>
      <c r="J430" s="9"/>
      <c r="K430" s="6">
        <f t="shared" si="73"/>
        <v>0</v>
      </c>
      <c r="Q430" s="12" t="str">
        <f t="shared" si="65"/>
        <v/>
      </c>
      <c r="R430" s="12" t="str">
        <f t="shared" si="66"/>
        <v/>
      </c>
      <c r="S430" s="12">
        <f t="shared" si="67"/>
        <v>0</v>
      </c>
      <c r="T430" s="13" t="str">
        <f t="shared" si="68"/>
        <v/>
      </c>
      <c r="U430" s="12" t="str">
        <f t="shared" si="69"/>
        <v/>
      </c>
      <c r="V430" s="14" t="str">
        <f>IFERROR(F430*PE!$F$20,"")</f>
        <v/>
      </c>
      <c r="W430" s="12">
        <f t="shared" si="70"/>
        <v>0</v>
      </c>
      <c r="X430" s="12">
        <f t="shared" si="71"/>
        <v>0</v>
      </c>
    </row>
    <row r="431" spans="2:24" ht="14.45" customHeight="1" thickBot="1" x14ac:dyDescent="0.3">
      <c r="B431" s="3"/>
      <c r="C431" s="4"/>
      <c r="D431" s="10"/>
      <c r="E431" s="6" t="str">
        <f t="shared" si="72"/>
        <v/>
      </c>
      <c r="F431" s="7" t="str">
        <f t="shared" si="64"/>
        <v/>
      </c>
      <c r="G431" s="9"/>
      <c r="H431" s="11"/>
      <c r="I431" s="11"/>
      <c r="J431" s="9"/>
      <c r="K431" s="6">
        <f t="shared" si="73"/>
        <v>0</v>
      </c>
      <c r="Q431" s="12" t="str">
        <f t="shared" si="65"/>
        <v/>
      </c>
      <c r="R431" s="12" t="str">
        <f t="shared" si="66"/>
        <v/>
      </c>
      <c r="S431" s="12">
        <f t="shared" si="67"/>
        <v>0</v>
      </c>
      <c r="T431" s="13" t="str">
        <f t="shared" si="68"/>
        <v/>
      </c>
      <c r="U431" s="12" t="str">
        <f t="shared" si="69"/>
        <v/>
      </c>
      <c r="V431" s="14" t="str">
        <f>IFERROR(F431*PE!$F$20,"")</f>
        <v/>
      </c>
      <c r="W431" s="12">
        <f t="shared" si="70"/>
        <v>0</v>
      </c>
      <c r="X431" s="12">
        <f t="shared" si="71"/>
        <v>0</v>
      </c>
    </row>
    <row r="432" spans="2:24" ht="14.45" customHeight="1" thickBot="1" x14ac:dyDescent="0.3">
      <c r="B432" s="3"/>
      <c r="C432" s="4"/>
      <c r="D432" s="10"/>
      <c r="E432" s="6" t="str">
        <f t="shared" si="72"/>
        <v/>
      </c>
      <c r="F432" s="7" t="str">
        <f t="shared" si="64"/>
        <v/>
      </c>
      <c r="G432" s="9"/>
      <c r="H432" s="11"/>
      <c r="I432" s="11"/>
      <c r="J432" s="9"/>
      <c r="K432" s="6">
        <f t="shared" si="73"/>
        <v>0</v>
      </c>
      <c r="Q432" s="12" t="str">
        <f t="shared" si="65"/>
        <v/>
      </c>
      <c r="R432" s="12" t="str">
        <f t="shared" si="66"/>
        <v/>
      </c>
      <c r="S432" s="12">
        <f t="shared" si="67"/>
        <v>0</v>
      </c>
      <c r="T432" s="13" t="str">
        <f t="shared" si="68"/>
        <v/>
      </c>
      <c r="U432" s="12" t="str">
        <f t="shared" si="69"/>
        <v/>
      </c>
      <c r="V432" s="14" t="str">
        <f>IFERROR(F432*PE!$F$20,"")</f>
        <v/>
      </c>
      <c r="W432" s="12">
        <f t="shared" si="70"/>
        <v>0</v>
      </c>
      <c r="X432" s="12">
        <f t="shared" si="71"/>
        <v>0</v>
      </c>
    </row>
    <row r="433" spans="2:24" ht="14.45" customHeight="1" thickBot="1" x14ac:dyDescent="0.3">
      <c r="B433" s="3"/>
      <c r="C433" s="4"/>
      <c r="D433" s="10"/>
      <c r="E433" s="6" t="str">
        <f t="shared" si="72"/>
        <v/>
      </c>
      <c r="F433" s="7" t="str">
        <f t="shared" si="64"/>
        <v/>
      </c>
      <c r="G433" s="9"/>
      <c r="H433" s="11"/>
      <c r="I433" s="11"/>
      <c r="J433" s="9"/>
      <c r="K433" s="6">
        <f t="shared" si="73"/>
        <v>0</v>
      </c>
      <c r="Q433" s="12" t="str">
        <f t="shared" si="65"/>
        <v/>
      </c>
      <c r="R433" s="12" t="str">
        <f t="shared" si="66"/>
        <v/>
      </c>
      <c r="S433" s="12">
        <f t="shared" si="67"/>
        <v>0</v>
      </c>
      <c r="T433" s="13" t="str">
        <f t="shared" si="68"/>
        <v/>
      </c>
      <c r="U433" s="12" t="str">
        <f t="shared" si="69"/>
        <v/>
      </c>
      <c r="V433" s="14" t="str">
        <f>IFERROR(F433*PE!$F$20,"")</f>
        <v/>
      </c>
      <c r="W433" s="12">
        <f t="shared" si="70"/>
        <v>0</v>
      </c>
      <c r="X433" s="12">
        <f t="shared" si="71"/>
        <v>0</v>
      </c>
    </row>
    <row r="434" spans="2:24" ht="14.45" customHeight="1" thickBot="1" x14ac:dyDescent="0.3">
      <c r="B434" s="3"/>
      <c r="C434" s="4"/>
      <c r="D434" s="10"/>
      <c r="E434" s="6" t="str">
        <f t="shared" si="72"/>
        <v/>
      </c>
      <c r="F434" s="7" t="str">
        <f t="shared" si="64"/>
        <v/>
      </c>
      <c r="G434" s="9"/>
      <c r="H434" s="11"/>
      <c r="I434" s="11"/>
      <c r="J434" s="9"/>
      <c r="K434" s="6">
        <f t="shared" si="73"/>
        <v>0</v>
      </c>
      <c r="Q434" s="12" t="str">
        <f t="shared" si="65"/>
        <v/>
      </c>
      <c r="R434" s="12" t="str">
        <f t="shared" si="66"/>
        <v/>
      </c>
      <c r="S434" s="12">
        <f t="shared" si="67"/>
        <v>0</v>
      </c>
      <c r="T434" s="13" t="str">
        <f t="shared" si="68"/>
        <v/>
      </c>
      <c r="U434" s="12" t="str">
        <f t="shared" si="69"/>
        <v/>
      </c>
      <c r="V434" s="14" t="str">
        <f>IFERROR(F434*PE!$F$20,"")</f>
        <v/>
      </c>
      <c r="W434" s="12">
        <f t="shared" si="70"/>
        <v>0</v>
      </c>
      <c r="X434" s="12">
        <f t="shared" si="71"/>
        <v>0</v>
      </c>
    </row>
    <row r="435" spans="2:24" ht="14.45" customHeight="1" thickBot="1" x14ac:dyDescent="0.3">
      <c r="B435" s="3"/>
      <c r="C435" s="4"/>
      <c r="D435" s="10"/>
      <c r="E435" s="6" t="str">
        <f t="shared" si="72"/>
        <v/>
      </c>
      <c r="F435" s="7" t="str">
        <f t="shared" si="64"/>
        <v/>
      </c>
      <c r="G435" s="9"/>
      <c r="H435" s="11"/>
      <c r="I435" s="11"/>
      <c r="J435" s="9"/>
      <c r="K435" s="6">
        <f t="shared" si="73"/>
        <v>0</v>
      </c>
      <c r="Q435" s="12" t="str">
        <f t="shared" si="65"/>
        <v/>
      </c>
      <c r="R435" s="12" t="str">
        <f t="shared" si="66"/>
        <v/>
      </c>
      <c r="S435" s="12">
        <f t="shared" si="67"/>
        <v>0</v>
      </c>
      <c r="T435" s="13" t="str">
        <f t="shared" si="68"/>
        <v/>
      </c>
      <c r="U435" s="12" t="str">
        <f t="shared" si="69"/>
        <v/>
      </c>
      <c r="V435" s="14" t="str">
        <f>IFERROR(F435*PE!$F$20,"")</f>
        <v/>
      </c>
      <c r="W435" s="12">
        <f t="shared" si="70"/>
        <v>0</v>
      </c>
      <c r="X435" s="12">
        <f t="shared" si="71"/>
        <v>0</v>
      </c>
    </row>
    <row r="436" spans="2:24" ht="14.45" customHeight="1" thickBot="1" x14ac:dyDescent="0.3">
      <c r="B436" s="3"/>
      <c r="C436" s="4"/>
      <c r="D436" s="10"/>
      <c r="E436" s="6" t="str">
        <f t="shared" si="72"/>
        <v/>
      </c>
      <c r="F436" s="7" t="str">
        <f t="shared" si="64"/>
        <v/>
      </c>
      <c r="G436" s="9"/>
      <c r="H436" s="11"/>
      <c r="I436" s="11"/>
      <c r="J436" s="9"/>
      <c r="K436" s="6">
        <f t="shared" si="73"/>
        <v>0</v>
      </c>
      <c r="Q436" s="12" t="str">
        <f t="shared" si="65"/>
        <v/>
      </c>
      <c r="R436" s="12" t="str">
        <f t="shared" si="66"/>
        <v/>
      </c>
      <c r="S436" s="12">
        <f t="shared" si="67"/>
        <v>0</v>
      </c>
      <c r="T436" s="13" t="str">
        <f t="shared" si="68"/>
        <v/>
      </c>
      <c r="U436" s="12" t="str">
        <f t="shared" si="69"/>
        <v/>
      </c>
      <c r="V436" s="14" t="str">
        <f>IFERROR(F436*PE!$F$20,"")</f>
        <v/>
      </c>
      <c r="W436" s="12">
        <f t="shared" si="70"/>
        <v>0</v>
      </c>
      <c r="X436" s="12">
        <f t="shared" si="71"/>
        <v>0</v>
      </c>
    </row>
    <row r="437" spans="2:24" ht="14.45" customHeight="1" thickBot="1" x14ac:dyDescent="0.3">
      <c r="B437" s="3"/>
      <c r="C437" s="4"/>
      <c r="D437" s="10"/>
      <c r="E437" s="6" t="str">
        <f t="shared" si="72"/>
        <v/>
      </c>
      <c r="F437" s="7" t="str">
        <f t="shared" si="64"/>
        <v/>
      </c>
      <c r="G437" s="9"/>
      <c r="H437" s="11"/>
      <c r="I437" s="11"/>
      <c r="J437" s="9"/>
      <c r="K437" s="6">
        <f t="shared" si="73"/>
        <v>0</v>
      </c>
      <c r="Q437" s="12" t="str">
        <f t="shared" si="65"/>
        <v/>
      </c>
      <c r="R437" s="12" t="str">
        <f t="shared" si="66"/>
        <v/>
      </c>
      <c r="S437" s="12">
        <f t="shared" si="67"/>
        <v>0</v>
      </c>
      <c r="T437" s="13" t="str">
        <f t="shared" si="68"/>
        <v/>
      </c>
      <c r="U437" s="12" t="str">
        <f t="shared" si="69"/>
        <v/>
      </c>
      <c r="V437" s="14" t="str">
        <f>IFERROR(F437*PE!$F$20,"")</f>
        <v/>
      </c>
      <c r="W437" s="12">
        <f t="shared" si="70"/>
        <v>0</v>
      </c>
      <c r="X437" s="12">
        <f t="shared" si="71"/>
        <v>0</v>
      </c>
    </row>
    <row r="438" spans="2:24" ht="14.45" customHeight="1" thickBot="1" x14ac:dyDescent="0.3">
      <c r="B438" s="3"/>
      <c r="C438" s="4"/>
      <c r="D438" s="10"/>
      <c r="E438" s="6" t="str">
        <f t="shared" si="72"/>
        <v/>
      </c>
      <c r="F438" s="7" t="str">
        <f t="shared" si="64"/>
        <v/>
      </c>
      <c r="G438" s="9"/>
      <c r="H438" s="11"/>
      <c r="I438" s="11"/>
      <c r="J438" s="9"/>
      <c r="K438" s="6">
        <f t="shared" si="73"/>
        <v>0</v>
      </c>
      <c r="Q438" s="12" t="str">
        <f t="shared" si="65"/>
        <v/>
      </c>
      <c r="R438" s="12" t="str">
        <f t="shared" si="66"/>
        <v/>
      </c>
      <c r="S438" s="12">
        <f t="shared" si="67"/>
        <v>0</v>
      </c>
      <c r="T438" s="13" t="str">
        <f t="shared" si="68"/>
        <v/>
      </c>
      <c r="U438" s="12" t="str">
        <f t="shared" si="69"/>
        <v/>
      </c>
      <c r="V438" s="14" t="str">
        <f>IFERROR(F438*PE!$F$20,"")</f>
        <v/>
      </c>
      <c r="W438" s="12">
        <f t="shared" si="70"/>
        <v>0</v>
      </c>
      <c r="X438" s="12">
        <f t="shared" si="71"/>
        <v>0</v>
      </c>
    </row>
    <row r="439" spans="2:24" ht="14.45" customHeight="1" thickBot="1" x14ac:dyDescent="0.3">
      <c r="B439" s="3"/>
      <c r="C439" s="4"/>
      <c r="D439" s="10"/>
      <c r="E439" s="6" t="str">
        <f t="shared" si="72"/>
        <v/>
      </c>
      <c r="F439" s="7" t="str">
        <f t="shared" si="64"/>
        <v/>
      </c>
      <c r="G439" s="9"/>
      <c r="H439" s="11"/>
      <c r="I439" s="11"/>
      <c r="J439" s="9"/>
      <c r="K439" s="6">
        <f t="shared" si="73"/>
        <v>0</v>
      </c>
      <c r="Q439" s="12" t="str">
        <f t="shared" si="65"/>
        <v/>
      </c>
      <c r="R439" s="12" t="str">
        <f t="shared" si="66"/>
        <v/>
      </c>
      <c r="S439" s="12">
        <f t="shared" si="67"/>
        <v>0</v>
      </c>
      <c r="T439" s="13" t="str">
        <f t="shared" si="68"/>
        <v/>
      </c>
      <c r="U439" s="12" t="str">
        <f t="shared" si="69"/>
        <v/>
      </c>
      <c r="V439" s="14" t="str">
        <f>IFERROR(F439*PE!$F$20,"")</f>
        <v/>
      </c>
      <c r="W439" s="12">
        <f t="shared" si="70"/>
        <v>0</v>
      </c>
      <c r="X439" s="12">
        <f t="shared" si="71"/>
        <v>0</v>
      </c>
    </row>
    <row r="440" spans="2:24" ht="14.45" customHeight="1" thickBot="1" x14ac:dyDescent="0.3">
      <c r="B440" s="3"/>
      <c r="C440" s="4"/>
      <c r="D440" s="10"/>
      <c r="E440" s="6" t="str">
        <f t="shared" si="72"/>
        <v/>
      </c>
      <c r="F440" s="7" t="str">
        <f t="shared" si="64"/>
        <v/>
      </c>
      <c r="G440" s="9"/>
      <c r="H440" s="11"/>
      <c r="I440" s="11"/>
      <c r="J440" s="9"/>
      <c r="K440" s="6">
        <f t="shared" si="73"/>
        <v>0</v>
      </c>
      <c r="Q440" s="12" t="str">
        <f t="shared" si="65"/>
        <v/>
      </c>
      <c r="R440" s="12" t="str">
        <f t="shared" si="66"/>
        <v/>
      </c>
      <c r="S440" s="12">
        <f t="shared" si="67"/>
        <v>0</v>
      </c>
      <c r="T440" s="13" t="str">
        <f t="shared" si="68"/>
        <v/>
      </c>
      <c r="U440" s="12" t="str">
        <f t="shared" si="69"/>
        <v/>
      </c>
      <c r="V440" s="14" t="str">
        <f>IFERROR(F440*PE!$F$20,"")</f>
        <v/>
      </c>
      <c r="W440" s="12">
        <f t="shared" si="70"/>
        <v>0</v>
      </c>
      <c r="X440" s="12">
        <f t="shared" si="71"/>
        <v>0</v>
      </c>
    </row>
    <row r="441" spans="2:24" ht="14.45" customHeight="1" thickBot="1" x14ac:dyDescent="0.3">
      <c r="B441" s="3"/>
      <c r="C441" s="4"/>
      <c r="D441" s="10"/>
      <c r="E441" s="6" t="str">
        <f t="shared" si="72"/>
        <v/>
      </c>
      <c r="F441" s="7" t="str">
        <f t="shared" si="64"/>
        <v/>
      </c>
      <c r="G441" s="9"/>
      <c r="H441" s="11"/>
      <c r="I441" s="11"/>
      <c r="J441" s="9"/>
      <c r="K441" s="6">
        <f t="shared" si="73"/>
        <v>0</v>
      </c>
      <c r="Q441" s="12" t="str">
        <f t="shared" si="65"/>
        <v/>
      </c>
      <c r="R441" s="12" t="str">
        <f t="shared" si="66"/>
        <v/>
      </c>
      <c r="S441" s="12">
        <f t="shared" si="67"/>
        <v>0</v>
      </c>
      <c r="T441" s="13" t="str">
        <f t="shared" si="68"/>
        <v/>
      </c>
      <c r="U441" s="12" t="str">
        <f t="shared" si="69"/>
        <v/>
      </c>
      <c r="V441" s="14" t="str">
        <f>IFERROR(F441*PE!$F$20,"")</f>
        <v/>
      </c>
      <c r="W441" s="12">
        <f t="shared" si="70"/>
        <v>0</v>
      </c>
      <c r="X441" s="12">
        <f t="shared" si="71"/>
        <v>0</v>
      </c>
    </row>
    <row r="442" spans="2:24" ht="14.45" customHeight="1" thickBot="1" x14ac:dyDescent="0.3">
      <c r="B442" s="3"/>
      <c r="C442" s="4"/>
      <c r="D442" s="10"/>
      <c r="E442" s="6" t="str">
        <f t="shared" si="72"/>
        <v/>
      </c>
      <c r="F442" s="7" t="str">
        <f t="shared" si="64"/>
        <v/>
      </c>
      <c r="G442" s="9"/>
      <c r="H442" s="11"/>
      <c r="I442" s="11"/>
      <c r="J442" s="9"/>
      <c r="K442" s="6">
        <f t="shared" si="73"/>
        <v>0</v>
      </c>
      <c r="Q442" s="12" t="str">
        <f t="shared" si="65"/>
        <v/>
      </c>
      <c r="R442" s="12" t="str">
        <f t="shared" si="66"/>
        <v/>
      </c>
      <c r="S442" s="12">
        <f t="shared" si="67"/>
        <v>0</v>
      </c>
      <c r="T442" s="13" t="str">
        <f t="shared" si="68"/>
        <v/>
      </c>
      <c r="U442" s="12" t="str">
        <f t="shared" si="69"/>
        <v/>
      </c>
      <c r="V442" s="14" t="str">
        <f>IFERROR(F442*PE!$F$20,"")</f>
        <v/>
      </c>
      <c r="W442" s="12">
        <f t="shared" si="70"/>
        <v>0</v>
      </c>
      <c r="X442" s="12">
        <f t="shared" si="71"/>
        <v>0</v>
      </c>
    </row>
    <row r="443" spans="2:24" ht="14.45" customHeight="1" thickBot="1" x14ac:dyDescent="0.3">
      <c r="B443" s="3"/>
      <c r="C443" s="4"/>
      <c r="D443" s="10"/>
      <c r="E443" s="6" t="str">
        <f t="shared" si="72"/>
        <v/>
      </c>
      <c r="F443" s="7" t="str">
        <f t="shared" si="64"/>
        <v/>
      </c>
      <c r="G443" s="9"/>
      <c r="H443" s="11"/>
      <c r="I443" s="11"/>
      <c r="J443" s="9"/>
      <c r="K443" s="6">
        <f t="shared" si="73"/>
        <v>0</v>
      </c>
      <c r="Q443" s="12" t="str">
        <f t="shared" si="65"/>
        <v/>
      </c>
      <c r="R443" s="12" t="str">
        <f t="shared" si="66"/>
        <v/>
      </c>
      <c r="S443" s="12">
        <f t="shared" si="67"/>
        <v>0</v>
      </c>
      <c r="T443" s="13" t="str">
        <f t="shared" si="68"/>
        <v/>
      </c>
      <c r="U443" s="12" t="str">
        <f t="shared" si="69"/>
        <v/>
      </c>
      <c r="V443" s="14" t="str">
        <f>IFERROR(F443*PE!$F$20,"")</f>
        <v/>
      </c>
      <c r="W443" s="12">
        <f t="shared" si="70"/>
        <v>0</v>
      </c>
      <c r="X443" s="12">
        <f t="shared" si="71"/>
        <v>0</v>
      </c>
    </row>
    <row r="444" spans="2:24" ht="14.45" customHeight="1" thickBot="1" x14ac:dyDescent="0.3">
      <c r="B444" s="3"/>
      <c r="C444" s="4"/>
      <c r="D444" s="10"/>
      <c r="E444" s="6" t="str">
        <f t="shared" si="72"/>
        <v/>
      </c>
      <c r="F444" s="7" t="str">
        <f t="shared" si="64"/>
        <v/>
      </c>
      <c r="G444" s="9"/>
      <c r="H444" s="11"/>
      <c r="I444" s="11"/>
      <c r="J444" s="9"/>
      <c r="K444" s="6">
        <f t="shared" si="73"/>
        <v>0</v>
      </c>
      <c r="Q444" s="12" t="str">
        <f t="shared" si="65"/>
        <v/>
      </c>
      <c r="R444" s="12" t="str">
        <f t="shared" si="66"/>
        <v/>
      </c>
      <c r="S444" s="12">
        <f t="shared" si="67"/>
        <v>0</v>
      </c>
      <c r="T444" s="13" t="str">
        <f t="shared" si="68"/>
        <v/>
      </c>
      <c r="U444" s="12" t="str">
        <f t="shared" si="69"/>
        <v/>
      </c>
      <c r="V444" s="14" t="str">
        <f>IFERROR(F444*PE!$F$20,"")</f>
        <v/>
      </c>
      <c r="W444" s="12">
        <f t="shared" si="70"/>
        <v>0</v>
      </c>
      <c r="X444" s="12">
        <f t="shared" si="71"/>
        <v>0</v>
      </c>
    </row>
    <row r="445" spans="2:24" ht="14.45" customHeight="1" thickBot="1" x14ac:dyDescent="0.3">
      <c r="B445" s="3"/>
      <c r="C445" s="4"/>
      <c r="D445" s="10"/>
      <c r="E445" s="6" t="str">
        <f t="shared" si="72"/>
        <v/>
      </c>
      <c r="F445" s="7" t="str">
        <f t="shared" si="64"/>
        <v/>
      </c>
      <c r="G445" s="9"/>
      <c r="H445" s="11"/>
      <c r="I445" s="11"/>
      <c r="J445" s="9"/>
      <c r="K445" s="6">
        <f t="shared" si="73"/>
        <v>0</v>
      </c>
      <c r="Q445" s="12" t="str">
        <f t="shared" si="65"/>
        <v/>
      </c>
      <c r="R445" s="12" t="str">
        <f t="shared" si="66"/>
        <v/>
      </c>
      <c r="S445" s="12">
        <f t="shared" si="67"/>
        <v>0</v>
      </c>
      <c r="T445" s="13" t="str">
        <f t="shared" si="68"/>
        <v/>
      </c>
      <c r="U445" s="12" t="str">
        <f t="shared" si="69"/>
        <v/>
      </c>
      <c r="V445" s="14" t="str">
        <f>IFERROR(F445*PE!$F$20,"")</f>
        <v/>
      </c>
      <c r="W445" s="12">
        <f t="shared" si="70"/>
        <v>0</v>
      </c>
      <c r="X445" s="12">
        <f t="shared" si="71"/>
        <v>0</v>
      </c>
    </row>
    <row r="446" spans="2:24" ht="14.45" customHeight="1" thickBot="1" x14ac:dyDescent="0.3">
      <c r="B446" s="3"/>
      <c r="C446" s="4"/>
      <c r="D446" s="10"/>
      <c r="E446" s="6" t="str">
        <f t="shared" si="72"/>
        <v/>
      </c>
      <c r="F446" s="7" t="str">
        <f t="shared" si="64"/>
        <v/>
      </c>
      <c r="G446" s="9"/>
      <c r="H446" s="11"/>
      <c r="I446" s="11"/>
      <c r="J446" s="9"/>
      <c r="K446" s="6">
        <f t="shared" si="73"/>
        <v>0</v>
      </c>
      <c r="Q446" s="12" t="str">
        <f t="shared" si="65"/>
        <v/>
      </c>
      <c r="R446" s="12" t="str">
        <f t="shared" si="66"/>
        <v/>
      </c>
      <c r="S446" s="12">
        <f t="shared" si="67"/>
        <v>0</v>
      </c>
      <c r="T446" s="13" t="str">
        <f t="shared" si="68"/>
        <v/>
      </c>
      <c r="U446" s="12" t="str">
        <f t="shared" si="69"/>
        <v/>
      </c>
      <c r="V446" s="14" t="str">
        <f>IFERROR(F446*PE!$F$20,"")</f>
        <v/>
      </c>
      <c r="W446" s="12">
        <f t="shared" si="70"/>
        <v>0</v>
      </c>
      <c r="X446" s="12">
        <f t="shared" si="71"/>
        <v>0</v>
      </c>
    </row>
    <row r="447" spans="2:24" ht="14.45" customHeight="1" thickBot="1" x14ac:dyDescent="0.3">
      <c r="B447" s="3"/>
      <c r="C447" s="4"/>
      <c r="D447" s="10"/>
      <c r="E447" s="6" t="str">
        <f t="shared" si="72"/>
        <v/>
      </c>
      <c r="F447" s="7" t="str">
        <f t="shared" si="64"/>
        <v/>
      </c>
      <c r="G447" s="9"/>
      <c r="H447" s="11"/>
      <c r="I447" s="11"/>
      <c r="J447" s="9"/>
      <c r="K447" s="6">
        <f t="shared" si="73"/>
        <v>0</v>
      </c>
      <c r="Q447" s="12" t="str">
        <f t="shared" si="65"/>
        <v/>
      </c>
      <c r="R447" s="12" t="str">
        <f t="shared" si="66"/>
        <v/>
      </c>
      <c r="S447" s="12">
        <f t="shared" si="67"/>
        <v>0</v>
      </c>
      <c r="T447" s="13" t="str">
        <f t="shared" si="68"/>
        <v/>
      </c>
      <c r="U447" s="12" t="str">
        <f t="shared" si="69"/>
        <v/>
      </c>
      <c r="V447" s="14" t="str">
        <f>IFERROR(F447*PE!$F$20,"")</f>
        <v/>
      </c>
      <c r="W447" s="12">
        <f t="shared" si="70"/>
        <v>0</v>
      </c>
      <c r="X447" s="12">
        <f t="shared" si="71"/>
        <v>0</v>
      </c>
    </row>
    <row r="448" spans="2:24" ht="14.45" customHeight="1" thickBot="1" x14ac:dyDescent="0.3">
      <c r="B448" s="3"/>
      <c r="C448" s="4"/>
      <c r="D448" s="10"/>
      <c r="E448" s="6" t="str">
        <f t="shared" si="72"/>
        <v/>
      </c>
      <c r="F448" s="7" t="str">
        <f t="shared" si="64"/>
        <v/>
      </c>
      <c r="G448" s="9"/>
      <c r="H448" s="11"/>
      <c r="I448" s="11"/>
      <c r="J448" s="9"/>
      <c r="K448" s="6">
        <f t="shared" si="73"/>
        <v>0</v>
      </c>
      <c r="Q448" s="12" t="str">
        <f t="shared" si="65"/>
        <v/>
      </c>
      <c r="R448" s="12" t="str">
        <f t="shared" si="66"/>
        <v/>
      </c>
      <c r="S448" s="12">
        <f t="shared" si="67"/>
        <v>0</v>
      </c>
      <c r="T448" s="13" t="str">
        <f t="shared" si="68"/>
        <v/>
      </c>
      <c r="U448" s="12" t="str">
        <f t="shared" si="69"/>
        <v/>
      </c>
      <c r="V448" s="14" t="str">
        <f>IFERROR(F448*PE!$F$20,"")</f>
        <v/>
      </c>
      <c r="W448" s="12">
        <f t="shared" si="70"/>
        <v>0</v>
      </c>
      <c r="X448" s="12">
        <f t="shared" si="71"/>
        <v>0</v>
      </c>
    </row>
    <row r="449" spans="2:24" ht="14.45" customHeight="1" thickBot="1" x14ac:dyDescent="0.3">
      <c r="B449" s="3"/>
      <c r="C449" s="4"/>
      <c r="D449" s="10"/>
      <c r="E449" s="6" t="str">
        <f t="shared" si="72"/>
        <v/>
      </c>
      <c r="F449" s="7" t="str">
        <f t="shared" si="64"/>
        <v/>
      </c>
      <c r="G449" s="9"/>
      <c r="H449" s="11"/>
      <c r="I449" s="11"/>
      <c r="J449" s="9"/>
      <c r="K449" s="6">
        <f t="shared" si="73"/>
        <v>0</v>
      </c>
      <c r="Q449" s="12" t="str">
        <f t="shared" si="65"/>
        <v/>
      </c>
      <c r="R449" s="12" t="str">
        <f t="shared" si="66"/>
        <v/>
      </c>
      <c r="S449" s="12">
        <f t="shared" si="67"/>
        <v>0</v>
      </c>
      <c r="T449" s="13" t="str">
        <f t="shared" si="68"/>
        <v/>
      </c>
      <c r="U449" s="12" t="str">
        <f t="shared" si="69"/>
        <v/>
      </c>
      <c r="V449" s="14" t="str">
        <f>IFERROR(F449*PE!$F$20,"")</f>
        <v/>
      </c>
      <c r="W449" s="12">
        <f t="shared" si="70"/>
        <v>0</v>
      </c>
      <c r="X449" s="12">
        <f t="shared" si="71"/>
        <v>0</v>
      </c>
    </row>
    <row r="450" spans="2:24" ht="14.45" customHeight="1" thickBot="1" x14ac:dyDescent="0.3">
      <c r="B450" s="3"/>
      <c r="C450" s="4"/>
      <c r="D450" s="10"/>
      <c r="E450" s="6" t="str">
        <f t="shared" si="72"/>
        <v/>
      </c>
      <c r="F450" s="7" t="str">
        <f t="shared" si="64"/>
        <v/>
      </c>
      <c r="G450" s="9"/>
      <c r="H450" s="11"/>
      <c r="I450" s="11"/>
      <c r="J450" s="9"/>
      <c r="K450" s="6">
        <f t="shared" si="73"/>
        <v>0</v>
      </c>
      <c r="Q450" s="12" t="str">
        <f t="shared" si="65"/>
        <v/>
      </c>
      <c r="R450" s="12" t="str">
        <f t="shared" si="66"/>
        <v/>
      </c>
      <c r="S450" s="12">
        <f t="shared" si="67"/>
        <v>0</v>
      </c>
      <c r="T450" s="13" t="str">
        <f t="shared" si="68"/>
        <v/>
      </c>
      <c r="U450" s="12" t="str">
        <f t="shared" si="69"/>
        <v/>
      </c>
      <c r="V450" s="14" t="str">
        <f>IFERROR(F450*PE!$F$20,"")</f>
        <v/>
      </c>
      <c r="W450" s="12">
        <f t="shared" si="70"/>
        <v>0</v>
      </c>
      <c r="X450" s="12">
        <f t="shared" si="71"/>
        <v>0</v>
      </c>
    </row>
    <row r="451" spans="2:24" ht="14.45" customHeight="1" thickBot="1" x14ac:dyDescent="0.3">
      <c r="B451" s="3"/>
      <c r="C451" s="4"/>
      <c r="D451" s="10"/>
      <c r="E451" s="6" t="str">
        <f t="shared" si="72"/>
        <v/>
      </c>
      <c r="F451" s="7" t="str">
        <f t="shared" si="64"/>
        <v/>
      </c>
      <c r="G451" s="9"/>
      <c r="H451" s="11"/>
      <c r="I451" s="11"/>
      <c r="J451" s="9"/>
      <c r="K451" s="6">
        <f t="shared" si="73"/>
        <v>0</v>
      </c>
      <c r="Q451" s="12" t="str">
        <f t="shared" si="65"/>
        <v/>
      </c>
      <c r="R451" s="12" t="str">
        <f t="shared" si="66"/>
        <v/>
      </c>
      <c r="S451" s="12">
        <f t="shared" si="67"/>
        <v>0</v>
      </c>
      <c r="T451" s="13" t="str">
        <f t="shared" si="68"/>
        <v/>
      </c>
      <c r="U451" s="12" t="str">
        <f t="shared" si="69"/>
        <v/>
      </c>
      <c r="V451" s="14" t="str">
        <f>IFERROR(F451*PE!$F$20,"")</f>
        <v/>
      </c>
      <c r="W451" s="12">
        <f t="shared" si="70"/>
        <v>0</v>
      </c>
      <c r="X451" s="12">
        <f t="shared" si="71"/>
        <v>0</v>
      </c>
    </row>
    <row r="452" spans="2:24" ht="14.45" customHeight="1" thickBot="1" x14ac:dyDescent="0.3">
      <c r="B452" s="3"/>
      <c r="C452" s="4"/>
      <c r="D452" s="10"/>
      <c r="E452" s="6" t="str">
        <f t="shared" si="72"/>
        <v/>
      </c>
      <c r="F452" s="7" t="str">
        <f t="shared" si="64"/>
        <v/>
      </c>
      <c r="G452" s="9"/>
      <c r="H452" s="11"/>
      <c r="I452" s="11"/>
      <c r="J452" s="9"/>
      <c r="K452" s="6">
        <f t="shared" si="73"/>
        <v>0</v>
      </c>
      <c r="Q452" s="12" t="str">
        <f t="shared" si="65"/>
        <v/>
      </c>
      <c r="R452" s="12" t="str">
        <f t="shared" si="66"/>
        <v/>
      </c>
      <c r="S452" s="12">
        <f t="shared" si="67"/>
        <v>0</v>
      </c>
      <c r="T452" s="13" t="str">
        <f t="shared" si="68"/>
        <v/>
      </c>
      <c r="U452" s="12" t="str">
        <f t="shared" si="69"/>
        <v/>
      </c>
      <c r="V452" s="14" t="str">
        <f>IFERROR(F452*PE!$F$20,"")</f>
        <v/>
      </c>
      <c r="W452" s="12">
        <f t="shared" si="70"/>
        <v>0</v>
      </c>
      <c r="X452" s="12">
        <f t="shared" si="71"/>
        <v>0</v>
      </c>
    </row>
    <row r="453" spans="2:24" ht="14.45" customHeight="1" thickBot="1" x14ac:dyDescent="0.3">
      <c r="B453" s="3"/>
      <c r="C453" s="4"/>
      <c r="D453" s="10"/>
      <c r="E453" s="6" t="str">
        <f t="shared" si="72"/>
        <v/>
      </c>
      <c r="F453" s="7" t="str">
        <f t="shared" si="64"/>
        <v/>
      </c>
      <c r="G453" s="9"/>
      <c r="H453" s="11"/>
      <c r="I453" s="11"/>
      <c r="J453" s="9"/>
      <c r="K453" s="6">
        <f t="shared" si="73"/>
        <v>0</v>
      </c>
      <c r="Q453" s="12" t="str">
        <f t="shared" si="65"/>
        <v/>
      </c>
      <c r="R453" s="12" t="str">
        <f t="shared" si="66"/>
        <v/>
      </c>
      <c r="S453" s="12">
        <f t="shared" si="67"/>
        <v>0</v>
      </c>
      <c r="T453" s="13" t="str">
        <f t="shared" si="68"/>
        <v/>
      </c>
      <c r="U453" s="12" t="str">
        <f t="shared" si="69"/>
        <v/>
      </c>
      <c r="V453" s="14" t="str">
        <f>IFERROR(F453*PE!$F$20,"")</f>
        <v/>
      </c>
      <c r="W453" s="12">
        <f t="shared" si="70"/>
        <v>0</v>
      </c>
      <c r="X453" s="12">
        <f t="shared" si="71"/>
        <v>0</v>
      </c>
    </row>
    <row r="454" spans="2:24" ht="14.45" customHeight="1" thickBot="1" x14ac:dyDescent="0.3">
      <c r="B454" s="3"/>
      <c r="C454" s="4"/>
      <c r="D454" s="10"/>
      <c r="E454" s="6" t="str">
        <f t="shared" si="72"/>
        <v/>
      </c>
      <c r="F454" s="7" t="str">
        <f t="shared" si="64"/>
        <v/>
      </c>
      <c r="G454" s="9"/>
      <c r="H454" s="11"/>
      <c r="I454" s="11"/>
      <c r="J454" s="9"/>
      <c r="K454" s="6">
        <f t="shared" si="73"/>
        <v>0</v>
      </c>
      <c r="Q454" s="12" t="str">
        <f t="shared" si="65"/>
        <v/>
      </c>
      <c r="R454" s="12" t="str">
        <f t="shared" si="66"/>
        <v/>
      </c>
      <c r="S454" s="12">
        <f t="shared" si="67"/>
        <v>0</v>
      </c>
      <c r="T454" s="13" t="str">
        <f t="shared" si="68"/>
        <v/>
      </c>
      <c r="U454" s="12" t="str">
        <f t="shared" si="69"/>
        <v/>
      </c>
      <c r="V454" s="14" t="str">
        <f>IFERROR(F454*PE!$F$20,"")</f>
        <v/>
      </c>
      <c r="W454" s="12">
        <f t="shared" si="70"/>
        <v>0</v>
      </c>
      <c r="X454" s="12">
        <f t="shared" si="71"/>
        <v>0</v>
      </c>
    </row>
    <row r="455" spans="2:24" ht="14.45" customHeight="1" thickBot="1" x14ac:dyDescent="0.3">
      <c r="B455" s="3"/>
      <c r="C455" s="4"/>
      <c r="D455" s="10"/>
      <c r="E455" s="6" t="str">
        <f t="shared" si="72"/>
        <v/>
      </c>
      <c r="F455" s="7" t="str">
        <f t="shared" si="64"/>
        <v/>
      </c>
      <c r="G455" s="9"/>
      <c r="H455" s="11"/>
      <c r="I455" s="11"/>
      <c r="J455" s="9"/>
      <c r="K455" s="6">
        <f t="shared" si="73"/>
        <v>0</v>
      </c>
      <c r="Q455" s="12" t="str">
        <f t="shared" si="65"/>
        <v/>
      </c>
      <c r="R455" s="12" t="str">
        <f t="shared" si="66"/>
        <v/>
      </c>
      <c r="S455" s="12">
        <f t="shared" si="67"/>
        <v>0</v>
      </c>
      <c r="T455" s="13" t="str">
        <f t="shared" si="68"/>
        <v/>
      </c>
      <c r="U455" s="12" t="str">
        <f t="shared" si="69"/>
        <v/>
      </c>
      <c r="V455" s="14" t="str">
        <f>IFERROR(F455*PE!$F$20,"")</f>
        <v/>
      </c>
      <c r="W455" s="12">
        <f t="shared" si="70"/>
        <v>0</v>
      </c>
      <c r="X455" s="12">
        <f t="shared" si="71"/>
        <v>0</v>
      </c>
    </row>
    <row r="456" spans="2:24" ht="14.45" customHeight="1" thickBot="1" x14ac:dyDescent="0.3">
      <c r="B456" s="3"/>
      <c r="C456" s="4"/>
      <c r="D456" s="10"/>
      <c r="E456" s="6" t="str">
        <f t="shared" si="72"/>
        <v/>
      </c>
      <c r="F456" s="7" t="str">
        <f t="shared" si="64"/>
        <v/>
      </c>
      <c r="G456" s="9"/>
      <c r="H456" s="11"/>
      <c r="I456" s="11"/>
      <c r="J456" s="9"/>
      <c r="K456" s="6">
        <f t="shared" si="73"/>
        <v>0</v>
      </c>
      <c r="Q456" s="12" t="str">
        <f t="shared" si="65"/>
        <v/>
      </c>
      <c r="R456" s="12" t="str">
        <f t="shared" si="66"/>
        <v/>
      </c>
      <c r="S456" s="12">
        <f t="shared" si="67"/>
        <v>0</v>
      </c>
      <c r="T456" s="13" t="str">
        <f t="shared" si="68"/>
        <v/>
      </c>
      <c r="U456" s="12" t="str">
        <f t="shared" si="69"/>
        <v/>
      </c>
      <c r="V456" s="14" t="str">
        <f>IFERROR(F456*PE!$F$20,"")</f>
        <v/>
      </c>
      <c r="W456" s="12">
        <f t="shared" si="70"/>
        <v>0</v>
      </c>
      <c r="X456" s="12">
        <f t="shared" si="71"/>
        <v>0</v>
      </c>
    </row>
    <row r="457" spans="2:24" ht="14.45" customHeight="1" thickBot="1" x14ac:dyDescent="0.3">
      <c r="B457" s="3"/>
      <c r="C457" s="4"/>
      <c r="D457" s="10"/>
      <c r="E457" s="6" t="str">
        <f t="shared" si="72"/>
        <v/>
      </c>
      <c r="F457" s="7" t="str">
        <f t="shared" si="64"/>
        <v/>
      </c>
      <c r="G457" s="9"/>
      <c r="H457" s="11"/>
      <c r="I457" s="11"/>
      <c r="J457" s="9"/>
      <c r="K457" s="6">
        <f t="shared" si="73"/>
        <v>0</v>
      </c>
      <c r="Q457" s="12" t="str">
        <f t="shared" si="65"/>
        <v/>
      </c>
      <c r="R457" s="12" t="str">
        <f t="shared" si="66"/>
        <v/>
      </c>
      <c r="S457" s="12">
        <f t="shared" si="67"/>
        <v>0</v>
      </c>
      <c r="T457" s="13" t="str">
        <f t="shared" si="68"/>
        <v/>
      </c>
      <c r="U457" s="12" t="str">
        <f t="shared" si="69"/>
        <v/>
      </c>
      <c r="V457" s="14" t="str">
        <f>IFERROR(F457*PE!$F$20,"")</f>
        <v/>
      </c>
      <c r="W457" s="12">
        <f t="shared" si="70"/>
        <v>0</v>
      </c>
      <c r="X457" s="12">
        <f t="shared" si="71"/>
        <v>0</v>
      </c>
    </row>
    <row r="458" spans="2:24" ht="14.45" customHeight="1" thickBot="1" x14ac:dyDescent="0.3">
      <c r="B458" s="3"/>
      <c r="C458" s="4"/>
      <c r="D458" s="10"/>
      <c r="E458" s="6" t="str">
        <f t="shared" si="72"/>
        <v/>
      </c>
      <c r="F458" s="7" t="str">
        <f t="shared" si="64"/>
        <v/>
      </c>
      <c r="G458" s="9"/>
      <c r="H458" s="11"/>
      <c r="I458" s="11"/>
      <c r="J458" s="9"/>
      <c r="K458" s="6">
        <f t="shared" si="73"/>
        <v>0</v>
      </c>
      <c r="Q458" s="12" t="str">
        <f t="shared" si="65"/>
        <v/>
      </c>
      <c r="R458" s="12" t="str">
        <f t="shared" si="66"/>
        <v/>
      </c>
      <c r="S458" s="12">
        <f t="shared" si="67"/>
        <v>0</v>
      </c>
      <c r="T458" s="13" t="str">
        <f t="shared" si="68"/>
        <v/>
      </c>
      <c r="U458" s="12" t="str">
        <f t="shared" si="69"/>
        <v/>
      </c>
      <c r="V458" s="14" t="str">
        <f>IFERROR(F458*PE!$F$20,"")</f>
        <v/>
      </c>
      <c r="W458" s="12">
        <f t="shared" si="70"/>
        <v>0</v>
      </c>
      <c r="X458" s="12">
        <f t="shared" si="71"/>
        <v>0</v>
      </c>
    </row>
    <row r="459" spans="2:24" ht="14.45" customHeight="1" thickBot="1" x14ac:dyDescent="0.3">
      <c r="B459" s="3"/>
      <c r="C459" s="4"/>
      <c r="D459" s="10"/>
      <c r="E459" s="6" t="str">
        <f t="shared" si="72"/>
        <v/>
      </c>
      <c r="F459" s="7" t="str">
        <f t="shared" si="64"/>
        <v/>
      </c>
      <c r="G459" s="9"/>
      <c r="H459" s="11"/>
      <c r="I459" s="11"/>
      <c r="J459" s="9"/>
      <c r="K459" s="6">
        <f t="shared" si="73"/>
        <v>0</v>
      </c>
      <c r="Q459" s="12" t="str">
        <f t="shared" si="65"/>
        <v/>
      </c>
      <c r="R459" s="12" t="str">
        <f t="shared" si="66"/>
        <v/>
      </c>
      <c r="S459" s="12">
        <f t="shared" si="67"/>
        <v>0</v>
      </c>
      <c r="T459" s="13" t="str">
        <f t="shared" si="68"/>
        <v/>
      </c>
      <c r="U459" s="12" t="str">
        <f t="shared" si="69"/>
        <v/>
      </c>
      <c r="V459" s="14" t="str">
        <f>IFERROR(F459*PE!$F$20,"")</f>
        <v/>
      </c>
      <c r="W459" s="12">
        <f t="shared" si="70"/>
        <v>0</v>
      </c>
      <c r="X459" s="12">
        <f t="shared" si="71"/>
        <v>0</v>
      </c>
    </row>
    <row r="460" spans="2:24" ht="14.45" customHeight="1" thickBot="1" x14ac:dyDescent="0.3">
      <c r="B460" s="3"/>
      <c r="C460" s="4"/>
      <c r="D460" s="10"/>
      <c r="E460" s="6" t="str">
        <f t="shared" si="72"/>
        <v/>
      </c>
      <c r="F460" s="7" t="str">
        <f t="shared" si="64"/>
        <v/>
      </c>
      <c r="G460" s="9"/>
      <c r="H460" s="11"/>
      <c r="I460" s="11"/>
      <c r="J460" s="9"/>
      <c r="K460" s="6">
        <f t="shared" si="73"/>
        <v>0</v>
      </c>
      <c r="Q460" s="12" t="str">
        <f t="shared" si="65"/>
        <v/>
      </c>
      <c r="R460" s="12" t="str">
        <f t="shared" si="66"/>
        <v/>
      </c>
      <c r="S460" s="12">
        <f t="shared" si="67"/>
        <v>0</v>
      </c>
      <c r="T460" s="13" t="str">
        <f t="shared" si="68"/>
        <v/>
      </c>
      <c r="U460" s="12" t="str">
        <f t="shared" si="69"/>
        <v/>
      </c>
      <c r="V460" s="14" t="str">
        <f>IFERROR(F460*PE!$F$20,"")</f>
        <v/>
      </c>
      <c r="W460" s="12">
        <f t="shared" si="70"/>
        <v>0</v>
      </c>
      <c r="X460" s="12">
        <f t="shared" si="71"/>
        <v>0</v>
      </c>
    </row>
    <row r="461" spans="2:24" ht="14.45" customHeight="1" thickBot="1" x14ac:dyDescent="0.3">
      <c r="B461" s="3"/>
      <c r="C461" s="4"/>
      <c r="D461" s="10"/>
      <c r="E461" s="6" t="str">
        <f t="shared" si="72"/>
        <v/>
      </c>
      <c r="F461" s="7" t="str">
        <f t="shared" ref="F461:F511" si="74">IFERROR(E461/SUM($E$12:$E$511),"")</f>
        <v/>
      </c>
      <c r="G461" s="9"/>
      <c r="H461" s="11"/>
      <c r="I461" s="11"/>
      <c r="J461" s="9"/>
      <c r="K461" s="6">
        <f t="shared" si="73"/>
        <v>0</v>
      </c>
      <c r="Q461" s="12" t="str">
        <f t="shared" ref="Q461:Q511" si="75">IFERROR(H461*E461,"")</f>
        <v/>
      </c>
      <c r="R461" s="12" t="str">
        <f t="shared" ref="R461:R511" si="76">IFERROR(I461*E461,"")</f>
        <v/>
      </c>
      <c r="S461" s="12">
        <f t="shared" ref="S461:S511" si="77">IFERROR(C461-K461,"")</f>
        <v>0</v>
      </c>
      <c r="T461" s="13" t="str">
        <f t="shared" ref="T461:T511" si="78">IFERROR(S461/C461,"")</f>
        <v/>
      </c>
      <c r="U461" s="12" t="str">
        <f t="shared" ref="U461:U511" si="79">IFERROR(V461*C461,"")</f>
        <v/>
      </c>
      <c r="V461" s="14" t="str">
        <f>IFERROR(F461*PE!$F$20,"")</f>
        <v/>
      </c>
      <c r="W461" s="12">
        <f t="shared" ref="W461:W511" si="80">IFERROR(J461*D461,"")</f>
        <v>0</v>
      </c>
      <c r="X461" s="12">
        <f t="shared" ref="X461:X511" si="81">IFERROR(G461*D461,"")</f>
        <v>0</v>
      </c>
    </row>
    <row r="462" spans="2:24" ht="14.45" customHeight="1" thickBot="1" x14ac:dyDescent="0.3">
      <c r="B462" s="3"/>
      <c r="C462" s="4"/>
      <c r="D462" s="10"/>
      <c r="E462" s="6" t="str">
        <f t="shared" si="72"/>
        <v/>
      </c>
      <c r="F462" s="7" t="str">
        <f t="shared" si="74"/>
        <v/>
      </c>
      <c r="G462" s="9"/>
      <c r="H462" s="11"/>
      <c r="I462" s="11"/>
      <c r="J462" s="9"/>
      <c r="K462" s="6">
        <f t="shared" si="73"/>
        <v>0</v>
      </c>
      <c r="Q462" s="12" t="str">
        <f t="shared" si="75"/>
        <v/>
      </c>
      <c r="R462" s="12" t="str">
        <f t="shared" si="76"/>
        <v/>
      </c>
      <c r="S462" s="12">
        <f t="shared" si="77"/>
        <v>0</v>
      </c>
      <c r="T462" s="13" t="str">
        <f t="shared" si="78"/>
        <v/>
      </c>
      <c r="U462" s="12" t="str">
        <f t="shared" si="79"/>
        <v/>
      </c>
      <c r="V462" s="14" t="str">
        <f>IFERROR(F462*PE!$F$20,"")</f>
        <v/>
      </c>
      <c r="W462" s="12">
        <f t="shared" si="80"/>
        <v>0</v>
      </c>
      <c r="X462" s="12">
        <f t="shared" si="81"/>
        <v>0</v>
      </c>
    </row>
    <row r="463" spans="2:24" ht="14.45" customHeight="1" thickBot="1" x14ac:dyDescent="0.3">
      <c r="B463" s="3"/>
      <c r="C463" s="4"/>
      <c r="D463" s="10"/>
      <c r="E463" s="6" t="str">
        <f t="shared" si="72"/>
        <v/>
      </c>
      <c r="F463" s="7" t="str">
        <f t="shared" si="74"/>
        <v/>
      </c>
      <c r="G463" s="9"/>
      <c r="H463" s="11"/>
      <c r="I463" s="11"/>
      <c r="J463" s="9"/>
      <c r="K463" s="6">
        <f t="shared" si="73"/>
        <v>0</v>
      </c>
      <c r="Q463" s="12" t="str">
        <f t="shared" si="75"/>
        <v/>
      </c>
      <c r="R463" s="12" t="str">
        <f t="shared" si="76"/>
        <v/>
      </c>
      <c r="S463" s="12">
        <f t="shared" si="77"/>
        <v>0</v>
      </c>
      <c r="T463" s="13" t="str">
        <f t="shared" si="78"/>
        <v/>
      </c>
      <c r="U463" s="12" t="str">
        <f t="shared" si="79"/>
        <v/>
      </c>
      <c r="V463" s="14" t="str">
        <f>IFERROR(F463*PE!$F$20,"")</f>
        <v/>
      </c>
      <c r="W463" s="12">
        <f t="shared" si="80"/>
        <v>0</v>
      </c>
      <c r="X463" s="12">
        <f t="shared" si="81"/>
        <v>0</v>
      </c>
    </row>
    <row r="464" spans="2:24" ht="14.45" customHeight="1" thickBot="1" x14ac:dyDescent="0.3">
      <c r="B464" s="3"/>
      <c r="C464" s="4"/>
      <c r="D464" s="10"/>
      <c r="E464" s="6" t="str">
        <f t="shared" si="72"/>
        <v/>
      </c>
      <c r="F464" s="7" t="str">
        <f t="shared" si="74"/>
        <v/>
      </c>
      <c r="G464" s="9"/>
      <c r="H464" s="11"/>
      <c r="I464" s="11"/>
      <c r="J464" s="9"/>
      <c r="K464" s="6">
        <f t="shared" si="73"/>
        <v>0</v>
      </c>
      <c r="Q464" s="12" t="str">
        <f t="shared" si="75"/>
        <v/>
      </c>
      <c r="R464" s="12" t="str">
        <f t="shared" si="76"/>
        <v/>
      </c>
      <c r="S464" s="12">
        <f t="shared" si="77"/>
        <v>0</v>
      </c>
      <c r="T464" s="13" t="str">
        <f t="shared" si="78"/>
        <v/>
      </c>
      <c r="U464" s="12" t="str">
        <f t="shared" si="79"/>
        <v/>
      </c>
      <c r="V464" s="14" t="str">
        <f>IFERROR(F464*PE!$F$20,"")</f>
        <v/>
      </c>
      <c r="W464" s="12">
        <f t="shared" si="80"/>
        <v>0</v>
      </c>
      <c r="X464" s="12">
        <f t="shared" si="81"/>
        <v>0</v>
      </c>
    </row>
    <row r="465" spans="2:24" ht="14.45" customHeight="1" thickBot="1" x14ac:dyDescent="0.3">
      <c r="B465" s="3"/>
      <c r="C465" s="4"/>
      <c r="D465" s="10"/>
      <c r="E465" s="6" t="str">
        <f t="shared" si="72"/>
        <v/>
      </c>
      <c r="F465" s="7" t="str">
        <f t="shared" si="74"/>
        <v/>
      </c>
      <c r="G465" s="9"/>
      <c r="H465" s="11"/>
      <c r="I465" s="11"/>
      <c r="J465" s="9"/>
      <c r="K465" s="6">
        <f t="shared" si="73"/>
        <v>0</v>
      </c>
      <c r="Q465" s="12" t="str">
        <f t="shared" si="75"/>
        <v/>
      </c>
      <c r="R465" s="12" t="str">
        <f t="shared" si="76"/>
        <v/>
      </c>
      <c r="S465" s="12">
        <f t="shared" si="77"/>
        <v>0</v>
      </c>
      <c r="T465" s="13" t="str">
        <f t="shared" si="78"/>
        <v/>
      </c>
      <c r="U465" s="12" t="str">
        <f t="shared" si="79"/>
        <v/>
      </c>
      <c r="V465" s="14" t="str">
        <f>IFERROR(F465*PE!$F$20,"")</f>
        <v/>
      </c>
      <c r="W465" s="12">
        <f t="shared" si="80"/>
        <v>0</v>
      </c>
      <c r="X465" s="12">
        <f t="shared" si="81"/>
        <v>0</v>
      </c>
    </row>
    <row r="466" spans="2:24" ht="14.45" customHeight="1" thickBot="1" x14ac:dyDescent="0.3">
      <c r="B466" s="3"/>
      <c r="C466" s="4"/>
      <c r="D466" s="10"/>
      <c r="E466" s="6" t="str">
        <f t="shared" si="72"/>
        <v/>
      </c>
      <c r="F466" s="7" t="str">
        <f t="shared" si="74"/>
        <v/>
      </c>
      <c r="G466" s="9"/>
      <c r="H466" s="11"/>
      <c r="I466" s="11"/>
      <c r="J466" s="9"/>
      <c r="K466" s="6">
        <f t="shared" si="73"/>
        <v>0</v>
      </c>
      <c r="Q466" s="12" t="str">
        <f t="shared" si="75"/>
        <v/>
      </c>
      <c r="R466" s="12" t="str">
        <f t="shared" si="76"/>
        <v/>
      </c>
      <c r="S466" s="12">
        <f t="shared" si="77"/>
        <v>0</v>
      </c>
      <c r="T466" s="13" t="str">
        <f t="shared" si="78"/>
        <v/>
      </c>
      <c r="U466" s="12" t="str">
        <f t="shared" si="79"/>
        <v/>
      </c>
      <c r="V466" s="14" t="str">
        <f>IFERROR(F466*PE!$F$20,"")</f>
        <v/>
      </c>
      <c r="W466" s="12">
        <f t="shared" si="80"/>
        <v>0</v>
      </c>
      <c r="X466" s="12">
        <f t="shared" si="81"/>
        <v>0</v>
      </c>
    </row>
    <row r="467" spans="2:24" ht="14.45" customHeight="1" thickBot="1" x14ac:dyDescent="0.3">
      <c r="B467" s="3"/>
      <c r="C467" s="4"/>
      <c r="D467" s="10"/>
      <c r="E467" s="6" t="str">
        <f t="shared" si="72"/>
        <v/>
      </c>
      <c r="F467" s="7" t="str">
        <f t="shared" si="74"/>
        <v/>
      </c>
      <c r="G467" s="9"/>
      <c r="H467" s="11"/>
      <c r="I467" s="11"/>
      <c r="J467" s="9"/>
      <c r="K467" s="6">
        <f t="shared" si="73"/>
        <v>0</v>
      </c>
      <c r="Q467" s="12" t="str">
        <f t="shared" si="75"/>
        <v/>
      </c>
      <c r="R467" s="12" t="str">
        <f t="shared" si="76"/>
        <v/>
      </c>
      <c r="S467" s="12">
        <f t="shared" si="77"/>
        <v>0</v>
      </c>
      <c r="T467" s="13" t="str">
        <f t="shared" si="78"/>
        <v/>
      </c>
      <c r="U467" s="12" t="str">
        <f t="shared" si="79"/>
        <v/>
      </c>
      <c r="V467" s="14" t="str">
        <f>IFERROR(F467*PE!$F$20,"")</f>
        <v/>
      </c>
      <c r="W467" s="12">
        <f t="shared" si="80"/>
        <v>0</v>
      </c>
      <c r="X467" s="12">
        <f t="shared" si="81"/>
        <v>0</v>
      </c>
    </row>
    <row r="468" spans="2:24" ht="14.45" customHeight="1" thickBot="1" x14ac:dyDescent="0.3">
      <c r="B468" s="3"/>
      <c r="C468" s="4"/>
      <c r="D468" s="10"/>
      <c r="E468" s="6" t="str">
        <f t="shared" si="72"/>
        <v/>
      </c>
      <c r="F468" s="7" t="str">
        <f t="shared" si="74"/>
        <v/>
      </c>
      <c r="G468" s="9"/>
      <c r="H468" s="11"/>
      <c r="I468" s="11"/>
      <c r="J468" s="9"/>
      <c r="K468" s="6">
        <f t="shared" si="73"/>
        <v>0</v>
      </c>
      <c r="Q468" s="12" t="str">
        <f t="shared" si="75"/>
        <v/>
      </c>
      <c r="R468" s="12" t="str">
        <f t="shared" si="76"/>
        <v/>
      </c>
      <c r="S468" s="12">
        <f t="shared" si="77"/>
        <v>0</v>
      </c>
      <c r="T468" s="13" t="str">
        <f t="shared" si="78"/>
        <v/>
      </c>
      <c r="U468" s="12" t="str">
        <f t="shared" si="79"/>
        <v/>
      </c>
      <c r="V468" s="14" t="str">
        <f>IFERROR(F468*PE!$F$20,"")</f>
        <v/>
      </c>
      <c r="W468" s="12">
        <f t="shared" si="80"/>
        <v>0</v>
      </c>
      <c r="X468" s="12">
        <f t="shared" si="81"/>
        <v>0</v>
      </c>
    </row>
    <row r="469" spans="2:24" ht="14.45" customHeight="1" thickBot="1" x14ac:dyDescent="0.3">
      <c r="B469" s="3"/>
      <c r="C469" s="4"/>
      <c r="D469" s="10"/>
      <c r="E469" s="6" t="str">
        <f t="shared" si="72"/>
        <v/>
      </c>
      <c r="F469" s="7" t="str">
        <f t="shared" si="74"/>
        <v/>
      </c>
      <c r="G469" s="9"/>
      <c r="H469" s="11"/>
      <c r="I469" s="11"/>
      <c r="J469" s="9"/>
      <c r="K469" s="6">
        <f t="shared" si="73"/>
        <v>0</v>
      </c>
      <c r="Q469" s="12" t="str">
        <f t="shared" si="75"/>
        <v/>
      </c>
      <c r="R469" s="12" t="str">
        <f t="shared" si="76"/>
        <v/>
      </c>
      <c r="S469" s="12">
        <f t="shared" si="77"/>
        <v>0</v>
      </c>
      <c r="T469" s="13" t="str">
        <f t="shared" si="78"/>
        <v/>
      </c>
      <c r="U469" s="12" t="str">
        <f t="shared" si="79"/>
        <v/>
      </c>
      <c r="V469" s="14" t="str">
        <f>IFERROR(F469*PE!$F$20,"")</f>
        <v/>
      </c>
      <c r="W469" s="12">
        <f t="shared" si="80"/>
        <v>0</v>
      </c>
      <c r="X469" s="12">
        <f t="shared" si="81"/>
        <v>0</v>
      </c>
    </row>
    <row r="470" spans="2:24" ht="14.45" customHeight="1" thickBot="1" x14ac:dyDescent="0.3">
      <c r="B470" s="3"/>
      <c r="C470" s="4"/>
      <c r="D470" s="10"/>
      <c r="E470" s="6" t="str">
        <f t="shared" si="72"/>
        <v/>
      </c>
      <c r="F470" s="7" t="str">
        <f t="shared" si="74"/>
        <v/>
      </c>
      <c r="G470" s="9"/>
      <c r="H470" s="11"/>
      <c r="I470" s="11"/>
      <c r="J470" s="9"/>
      <c r="K470" s="6">
        <f t="shared" si="73"/>
        <v>0</v>
      </c>
      <c r="Q470" s="12" t="str">
        <f t="shared" si="75"/>
        <v/>
      </c>
      <c r="R470" s="12" t="str">
        <f t="shared" si="76"/>
        <v/>
      </c>
      <c r="S470" s="12">
        <f t="shared" si="77"/>
        <v>0</v>
      </c>
      <c r="T470" s="13" t="str">
        <f t="shared" si="78"/>
        <v/>
      </c>
      <c r="U470" s="12" t="str">
        <f t="shared" si="79"/>
        <v/>
      </c>
      <c r="V470" s="14" t="str">
        <f>IFERROR(F470*PE!$F$20,"")</f>
        <v/>
      </c>
      <c r="W470" s="12">
        <f t="shared" si="80"/>
        <v>0</v>
      </c>
      <c r="X470" s="12">
        <f t="shared" si="81"/>
        <v>0</v>
      </c>
    </row>
    <row r="471" spans="2:24" ht="14.45" customHeight="1" thickBot="1" x14ac:dyDescent="0.3">
      <c r="B471" s="3"/>
      <c r="C471" s="4"/>
      <c r="D471" s="10"/>
      <c r="E471" s="6" t="str">
        <f t="shared" si="72"/>
        <v/>
      </c>
      <c r="F471" s="7" t="str">
        <f t="shared" si="74"/>
        <v/>
      </c>
      <c r="G471" s="9"/>
      <c r="H471" s="11"/>
      <c r="I471" s="11"/>
      <c r="J471" s="9"/>
      <c r="K471" s="6">
        <f t="shared" si="73"/>
        <v>0</v>
      </c>
      <c r="Q471" s="12" t="str">
        <f t="shared" si="75"/>
        <v/>
      </c>
      <c r="R471" s="12" t="str">
        <f t="shared" si="76"/>
        <v/>
      </c>
      <c r="S471" s="12">
        <f t="shared" si="77"/>
        <v>0</v>
      </c>
      <c r="T471" s="13" t="str">
        <f t="shared" si="78"/>
        <v/>
      </c>
      <c r="U471" s="12" t="str">
        <f t="shared" si="79"/>
        <v/>
      </c>
      <c r="V471" s="14" t="str">
        <f>IFERROR(F471*PE!$F$20,"")</f>
        <v/>
      </c>
      <c r="W471" s="12">
        <f t="shared" si="80"/>
        <v>0</v>
      </c>
      <c r="X471" s="12">
        <f t="shared" si="81"/>
        <v>0</v>
      </c>
    </row>
    <row r="472" spans="2:24" ht="14.45" customHeight="1" thickBot="1" x14ac:dyDescent="0.3">
      <c r="B472" s="3"/>
      <c r="C472" s="4"/>
      <c r="D472" s="10"/>
      <c r="E472" s="6" t="str">
        <f t="shared" si="72"/>
        <v/>
      </c>
      <c r="F472" s="7" t="str">
        <f t="shared" si="74"/>
        <v/>
      </c>
      <c r="G472" s="9"/>
      <c r="H472" s="11"/>
      <c r="I472" s="11"/>
      <c r="J472" s="9"/>
      <c r="K472" s="6">
        <f t="shared" si="73"/>
        <v>0</v>
      </c>
      <c r="Q472" s="12" t="str">
        <f t="shared" si="75"/>
        <v/>
      </c>
      <c r="R472" s="12" t="str">
        <f t="shared" si="76"/>
        <v/>
      </c>
      <c r="S472" s="12">
        <f t="shared" si="77"/>
        <v>0</v>
      </c>
      <c r="T472" s="13" t="str">
        <f t="shared" si="78"/>
        <v/>
      </c>
      <c r="U472" s="12" t="str">
        <f t="shared" si="79"/>
        <v/>
      </c>
      <c r="V472" s="14" t="str">
        <f>IFERROR(F472*PE!$F$20,"")</f>
        <v/>
      </c>
      <c r="W472" s="12">
        <f t="shared" si="80"/>
        <v>0</v>
      </c>
      <c r="X472" s="12">
        <f t="shared" si="81"/>
        <v>0</v>
      </c>
    </row>
    <row r="473" spans="2:24" ht="14.45" customHeight="1" thickBot="1" x14ac:dyDescent="0.3">
      <c r="B473" s="3"/>
      <c r="C473" s="4"/>
      <c r="D473" s="10"/>
      <c r="E473" s="6" t="str">
        <f t="shared" si="72"/>
        <v/>
      </c>
      <c r="F473" s="7" t="str">
        <f t="shared" si="74"/>
        <v/>
      </c>
      <c r="G473" s="9"/>
      <c r="H473" s="11"/>
      <c r="I473" s="11"/>
      <c r="J473" s="9"/>
      <c r="K473" s="6">
        <f t="shared" si="73"/>
        <v>0</v>
      </c>
      <c r="Q473" s="12" t="str">
        <f t="shared" si="75"/>
        <v/>
      </c>
      <c r="R473" s="12" t="str">
        <f t="shared" si="76"/>
        <v/>
      </c>
      <c r="S473" s="12">
        <f t="shared" si="77"/>
        <v>0</v>
      </c>
      <c r="T473" s="13" t="str">
        <f t="shared" si="78"/>
        <v/>
      </c>
      <c r="U473" s="12" t="str">
        <f t="shared" si="79"/>
        <v/>
      </c>
      <c r="V473" s="14" t="str">
        <f>IFERROR(F473*PE!$F$20,"")</f>
        <v/>
      </c>
      <c r="W473" s="12">
        <f t="shared" si="80"/>
        <v>0</v>
      </c>
      <c r="X473" s="12">
        <f t="shared" si="81"/>
        <v>0</v>
      </c>
    </row>
    <row r="474" spans="2:24" ht="14.45" customHeight="1" thickBot="1" x14ac:dyDescent="0.3">
      <c r="B474" s="3"/>
      <c r="C474" s="4"/>
      <c r="D474" s="10"/>
      <c r="E474" s="6" t="str">
        <f t="shared" si="72"/>
        <v/>
      </c>
      <c r="F474" s="7" t="str">
        <f t="shared" si="74"/>
        <v/>
      </c>
      <c r="G474" s="9"/>
      <c r="H474" s="11"/>
      <c r="I474" s="11"/>
      <c r="J474" s="9"/>
      <c r="K474" s="6">
        <f t="shared" si="73"/>
        <v>0</v>
      </c>
      <c r="Q474" s="12" t="str">
        <f t="shared" si="75"/>
        <v/>
      </c>
      <c r="R474" s="12" t="str">
        <f t="shared" si="76"/>
        <v/>
      </c>
      <c r="S474" s="12">
        <f t="shared" si="77"/>
        <v>0</v>
      </c>
      <c r="T474" s="13" t="str">
        <f t="shared" si="78"/>
        <v/>
      </c>
      <c r="U474" s="12" t="str">
        <f t="shared" si="79"/>
        <v/>
      </c>
      <c r="V474" s="14" t="str">
        <f>IFERROR(F474*PE!$F$20,"")</f>
        <v/>
      </c>
      <c r="W474" s="12">
        <f t="shared" si="80"/>
        <v>0</v>
      </c>
      <c r="X474" s="12">
        <f t="shared" si="81"/>
        <v>0</v>
      </c>
    </row>
    <row r="475" spans="2:24" ht="14.45" customHeight="1" thickBot="1" x14ac:dyDescent="0.3">
      <c r="B475" s="3"/>
      <c r="C475" s="4"/>
      <c r="D475" s="10"/>
      <c r="E475" s="6" t="str">
        <f t="shared" si="72"/>
        <v/>
      </c>
      <c r="F475" s="7" t="str">
        <f t="shared" si="74"/>
        <v/>
      </c>
      <c r="G475" s="9"/>
      <c r="H475" s="11"/>
      <c r="I475" s="11"/>
      <c r="J475" s="9"/>
      <c r="K475" s="6">
        <f t="shared" si="73"/>
        <v>0</v>
      </c>
      <c r="Q475" s="12" t="str">
        <f t="shared" si="75"/>
        <v/>
      </c>
      <c r="R475" s="12" t="str">
        <f t="shared" si="76"/>
        <v/>
      </c>
      <c r="S475" s="12">
        <f t="shared" si="77"/>
        <v>0</v>
      </c>
      <c r="T475" s="13" t="str">
        <f t="shared" si="78"/>
        <v/>
      </c>
      <c r="U475" s="12" t="str">
        <f t="shared" si="79"/>
        <v/>
      </c>
      <c r="V475" s="14" t="str">
        <f>IFERROR(F475*PE!$F$20,"")</f>
        <v/>
      </c>
      <c r="W475" s="12">
        <f t="shared" si="80"/>
        <v>0</v>
      </c>
      <c r="X475" s="12">
        <f t="shared" si="81"/>
        <v>0</v>
      </c>
    </row>
    <row r="476" spans="2:24" ht="14.45" customHeight="1" thickBot="1" x14ac:dyDescent="0.3">
      <c r="B476" s="3"/>
      <c r="C476" s="4"/>
      <c r="D476" s="10"/>
      <c r="E476" s="6" t="str">
        <f t="shared" si="72"/>
        <v/>
      </c>
      <c r="F476" s="7" t="str">
        <f t="shared" si="74"/>
        <v/>
      </c>
      <c r="G476" s="9"/>
      <c r="H476" s="11"/>
      <c r="I476" s="11"/>
      <c r="J476" s="9"/>
      <c r="K476" s="6">
        <f t="shared" si="73"/>
        <v>0</v>
      </c>
      <c r="Q476" s="12" t="str">
        <f t="shared" si="75"/>
        <v/>
      </c>
      <c r="R476" s="12" t="str">
        <f t="shared" si="76"/>
        <v/>
      </c>
      <c r="S476" s="12">
        <f t="shared" si="77"/>
        <v>0</v>
      </c>
      <c r="T476" s="13" t="str">
        <f t="shared" si="78"/>
        <v/>
      </c>
      <c r="U476" s="12" t="str">
        <f t="shared" si="79"/>
        <v/>
      </c>
      <c r="V476" s="14" t="str">
        <f>IFERROR(F476*PE!$F$20,"")</f>
        <v/>
      </c>
      <c r="W476" s="12">
        <f t="shared" si="80"/>
        <v>0</v>
      </c>
      <c r="X476" s="12">
        <f t="shared" si="81"/>
        <v>0</v>
      </c>
    </row>
    <row r="477" spans="2:24" ht="14.45" customHeight="1" thickBot="1" x14ac:dyDescent="0.3">
      <c r="B477" s="3"/>
      <c r="C477" s="4"/>
      <c r="D477" s="10"/>
      <c r="E477" s="6" t="str">
        <f t="shared" si="72"/>
        <v/>
      </c>
      <c r="F477" s="7" t="str">
        <f t="shared" si="74"/>
        <v/>
      </c>
      <c r="G477" s="9"/>
      <c r="H477" s="11"/>
      <c r="I477" s="11"/>
      <c r="J477" s="9"/>
      <c r="K477" s="6">
        <f t="shared" si="73"/>
        <v>0</v>
      </c>
      <c r="Q477" s="12" t="str">
        <f t="shared" si="75"/>
        <v/>
      </c>
      <c r="R477" s="12" t="str">
        <f t="shared" si="76"/>
        <v/>
      </c>
      <c r="S477" s="12">
        <f t="shared" si="77"/>
        <v>0</v>
      </c>
      <c r="T477" s="13" t="str">
        <f t="shared" si="78"/>
        <v/>
      </c>
      <c r="U477" s="12" t="str">
        <f t="shared" si="79"/>
        <v/>
      </c>
      <c r="V477" s="14" t="str">
        <f>IFERROR(F477*PE!$F$20,"")</f>
        <v/>
      </c>
      <c r="W477" s="12">
        <f t="shared" si="80"/>
        <v>0</v>
      </c>
      <c r="X477" s="12">
        <f t="shared" si="81"/>
        <v>0</v>
      </c>
    </row>
    <row r="478" spans="2:24" ht="14.45" customHeight="1" thickBot="1" x14ac:dyDescent="0.3">
      <c r="B478" s="3"/>
      <c r="C478" s="4"/>
      <c r="D478" s="10"/>
      <c r="E478" s="6" t="str">
        <f t="shared" si="72"/>
        <v/>
      </c>
      <c r="F478" s="7" t="str">
        <f t="shared" si="74"/>
        <v/>
      </c>
      <c r="G478" s="9"/>
      <c r="H478" s="11"/>
      <c r="I478" s="11"/>
      <c r="J478" s="9"/>
      <c r="K478" s="6">
        <f t="shared" si="73"/>
        <v>0</v>
      </c>
      <c r="Q478" s="12" t="str">
        <f t="shared" si="75"/>
        <v/>
      </c>
      <c r="R478" s="12" t="str">
        <f t="shared" si="76"/>
        <v/>
      </c>
      <c r="S478" s="12">
        <f t="shared" si="77"/>
        <v>0</v>
      </c>
      <c r="T478" s="13" t="str">
        <f t="shared" si="78"/>
        <v/>
      </c>
      <c r="U478" s="12" t="str">
        <f t="shared" si="79"/>
        <v/>
      </c>
      <c r="V478" s="14" t="str">
        <f>IFERROR(F478*PE!$F$20,"")</f>
        <v/>
      </c>
      <c r="W478" s="12">
        <f t="shared" si="80"/>
        <v>0</v>
      </c>
      <c r="X478" s="12">
        <f t="shared" si="81"/>
        <v>0</v>
      </c>
    </row>
    <row r="479" spans="2:24" ht="14.45" customHeight="1" thickBot="1" x14ac:dyDescent="0.3">
      <c r="B479" s="3"/>
      <c r="C479" s="4"/>
      <c r="D479" s="10"/>
      <c r="E479" s="6" t="str">
        <f t="shared" ref="E479:E511" si="82">IFERROR(IF(B479="","",C479*D479),"")</f>
        <v/>
      </c>
      <c r="F479" s="7" t="str">
        <f t="shared" si="74"/>
        <v/>
      </c>
      <c r="G479" s="9"/>
      <c r="H479" s="11"/>
      <c r="I479" s="11"/>
      <c r="J479" s="9"/>
      <c r="K479" s="6">
        <f t="shared" ref="K479:K511" si="83">G479+C479*(H479+I479)+J479</f>
        <v>0</v>
      </c>
      <c r="Q479" s="12" t="str">
        <f t="shared" si="75"/>
        <v/>
      </c>
      <c r="R479" s="12" t="str">
        <f t="shared" si="76"/>
        <v/>
      </c>
      <c r="S479" s="12">
        <f t="shared" si="77"/>
        <v>0</v>
      </c>
      <c r="T479" s="13" t="str">
        <f t="shared" si="78"/>
        <v/>
      </c>
      <c r="U479" s="12" t="str">
        <f t="shared" si="79"/>
        <v/>
      </c>
      <c r="V479" s="14" t="str">
        <f>IFERROR(F479*PE!$F$20,"")</f>
        <v/>
      </c>
      <c r="W479" s="12">
        <f t="shared" si="80"/>
        <v>0</v>
      </c>
      <c r="X479" s="12">
        <f t="shared" si="81"/>
        <v>0</v>
      </c>
    </row>
    <row r="480" spans="2:24" ht="14.45" customHeight="1" thickBot="1" x14ac:dyDescent="0.3">
      <c r="B480" s="3"/>
      <c r="C480" s="4"/>
      <c r="D480" s="10"/>
      <c r="E480" s="6" t="str">
        <f t="shared" si="82"/>
        <v/>
      </c>
      <c r="F480" s="7" t="str">
        <f t="shared" si="74"/>
        <v/>
      </c>
      <c r="G480" s="9"/>
      <c r="H480" s="11"/>
      <c r="I480" s="11"/>
      <c r="J480" s="9"/>
      <c r="K480" s="6">
        <f t="shared" si="83"/>
        <v>0</v>
      </c>
      <c r="Q480" s="12" t="str">
        <f t="shared" si="75"/>
        <v/>
      </c>
      <c r="R480" s="12" t="str">
        <f t="shared" si="76"/>
        <v/>
      </c>
      <c r="S480" s="12">
        <f t="shared" si="77"/>
        <v>0</v>
      </c>
      <c r="T480" s="13" t="str">
        <f t="shared" si="78"/>
        <v/>
      </c>
      <c r="U480" s="12" t="str">
        <f t="shared" si="79"/>
        <v/>
      </c>
      <c r="V480" s="14" t="str">
        <f>IFERROR(F480*PE!$F$20,"")</f>
        <v/>
      </c>
      <c r="W480" s="12">
        <f t="shared" si="80"/>
        <v>0</v>
      </c>
      <c r="X480" s="12">
        <f t="shared" si="81"/>
        <v>0</v>
      </c>
    </row>
    <row r="481" spans="2:24" ht="14.45" customHeight="1" thickBot="1" x14ac:dyDescent="0.3">
      <c r="B481" s="3"/>
      <c r="C481" s="4"/>
      <c r="D481" s="10"/>
      <c r="E481" s="6" t="str">
        <f t="shared" si="82"/>
        <v/>
      </c>
      <c r="F481" s="7" t="str">
        <f t="shared" si="74"/>
        <v/>
      </c>
      <c r="G481" s="9"/>
      <c r="H481" s="11"/>
      <c r="I481" s="11"/>
      <c r="J481" s="9"/>
      <c r="K481" s="6">
        <f t="shared" si="83"/>
        <v>0</v>
      </c>
      <c r="Q481" s="12" t="str">
        <f t="shared" si="75"/>
        <v/>
      </c>
      <c r="R481" s="12" t="str">
        <f t="shared" si="76"/>
        <v/>
      </c>
      <c r="S481" s="12">
        <f t="shared" si="77"/>
        <v>0</v>
      </c>
      <c r="T481" s="13" t="str">
        <f t="shared" si="78"/>
        <v/>
      </c>
      <c r="U481" s="12" t="str">
        <f t="shared" si="79"/>
        <v/>
      </c>
      <c r="V481" s="14" t="str">
        <f>IFERROR(F481*PE!$F$20,"")</f>
        <v/>
      </c>
      <c r="W481" s="12">
        <f t="shared" si="80"/>
        <v>0</v>
      </c>
      <c r="X481" s="12">
        <f t="shared" si="81"/>
        <v>0</v>
      </c>
    </row>
    <row r="482" spans="2:24" ht="14.45" customHeight="1" thickBot="1" x14ac:dyDescent="0.3">
      <c r="B482" s="3"/>
      <c r="C482" s="4"/>
      <c r="D482" s="10"/>
      <c r="E482" s="6" t="str">
        <f t="shared" si="82"/>
        <v/>
      </c>
      <c r="F482" s="7" t="str">
        <f t="shared" si="74"/>
        <v/>
      </c>
      <c r="G482" s="9"/>
      <c r="H482" s="11"/>
      <c r="I482" s="11"/>
      <c r="J482" s="9"/>
      <c r="K482" s="6">
        <f t="shared" si="83"/>
        <v>0</v>
      </c>
      <c r="Q482" s="12" t="str">
        <f t="shared" si="75"/>
        <v/>
      </c>
      <c r="R482" s="12" t="str">
        <f t="shared" si="76"/>
        <v/>
      </c>
      <c r="S482" s="12">
        <f t="shared" si="77"/>
        <v>0</v>
      </c>
      <c r="T482" s="13" t="str">
        <f t="shared" si="78"/>
        <v/>
      </c>
      <c r="U482" s="12" t="str">
        <f t="shared" si="79"/>
        <v/>
      </c>
      <c r="V482" s="14" t="str">
        <f>IFERROR(F482*PE!$F$20,"")</f>
        <v/>
      </c>
      <c r="W482" s="12">
        <f t="shared" si="80"/>
        <v>0</v>
      </c>
      <c r="X482" s="12">
        <f t="shared" si="81"/>
        <v>0</v>
      </c>
    </row>
    <row r="483" spans="2:24" ht="14.45" customHeight="1" thickBot="1" x14ac:dyDescent="0.3">
      <c r="B483" s="3"/>
      <c r="C483" s="4"/>
      <c r="D483" s="10"/>
      <c r="E483" s="6" t="str">
        <f t="shared" si="82"/>
        <v/>
      </c>
      <c r="F483" s="7" t="str">
        <f t="shared" si="74"/>
        <v/>
      </c>
      <c r="G483" s="9"/>
      <c r="H483" s="11"/>
      <c r="I483" s="11"/>
      <c r="J483" s="9"/>
      <c r="K483" s="6">
        <f t="shared" si="83"/>
        <v>0</v>
      </c>
      <c r="Q483" s="12" t="str">
        <f t="shared" si="75"/>
        <v/>
      </c>
      <c r="R483" s="12" t="str">
        <f t="shared" si="76"/>
        <v/>
      </c>
      <c r="S483" s="12">
        <f t="shared" si="77"/>
        <v>0</v>
      </c>
      <c r="T483" s="13" t="str">
        <f t="shared" si="78"/>
        <v/>
      </c>
      <c r="U483" s="12" t="str">
        <f t="shared" si="79"/>
        <v/>
      </c>
      <c r="V483" s="14" t="str">
        <f>IFERROR(F483*PE!$F$20,"")</f>
        <v/>
      </c>
      <c r="W483" s="12">
        <f t="shared" si="80"/>
        <v>0</v>
      </c>
      <c r="X483" s="12">
        <f t="shared" si="81"/>
        <v>0</v>
      </c>
    </row>
    <row r="484" spans="2:24" ht="14.45" customHeight="1" thickBot="1" x14ac:dyDescent="0.3">
      <c r="B484" s="3"/>
      <c r="C484" s="4"/>
      <c r="D484" s="10"/>
      <c r="E484" s="6" t="str">
        <f t="shared" si="82"/>
        <v/>
      </c>
      <c r="F484" s="7" t="str">
        <f t="shared" si="74"/>
        <v/>
      </c>
      <c r="G484" s="9"/>
      <c r="H484" s="11"/>
      <c r="I484" s="11"/>
      <c r="J484" s="9"/>
      <c r="K484" s="6">
        <f t="shared" si="83"/>
        <v>0</v>
      </c>
      <c r="Q484" s="12" t="str">
        <f t="shared" si="75"/>
        <v/>
      </c>
      <c r="R484" s="12" t="str">
        <f t="shared" si="76"/>
        <v/>
      </c>
      <c r="S484" s="12">
        <f t="shared" si="77"/>
        <v>0</v>
      </c>
      <c r="T484" s="13" t="str">
        <f t="shared" si="78"/>
        <v/>
      </c>
      <c r="U484" s="12" t="str">
        <f t="shared" si="79"/>
        <v/>
      </c>
      <c r="V484" s="14" t="str">
        <f>IFERROR(F484*PE!$F$20,"")</f>
        <v/>
      </c>
      <c r="W484" s="12">
        <f t="shared" si="80"/>
        <v>0</v>
      </c>
      <c r="X484" s="12">
        <f t="shared" si="81"/>
        <v>0</v>
      </c>
    </row>
    <row r="485" spans="2:24" ht="14.45" customHeight="1" thickBot="1" x14ac:dyDescent="0.3">
      <c r="B485" s="3"/>
      <c r="C485" s="4"/>
      <c r="D485" s="10"/>
      <c r="E485" s="6" t="str">
        <f t="shared" si="82"/>
        <v/>
      </c>
      <c r="F485" s="7" t="str">
        <f t="shared" si="74"/>
        <v/>
      </c>
      <c r="G485" s="9"/>
      <c r="H485" s="11"/>
      <c r="I485" s="11"/>
      <c r="J485" s="9"/>
      <c r="K485" s="6">
        <f t="shared" si="83"/>
        <v>0</v>
      </c>
      <c r="Q485" s="12" t="str">
        <f t="shared" si="75"/>
        <v/>
      </c>
      <c r="R485" s="12" t="str">
        <f t="shared" si="76"/>
        <v/>
      </c>
      <c r="S485" s="12">
        <f t="shared" si="77"/>
        <v>0</v>
      </c>
      <c r="T485" s="13" t="str">
        <f t="shared" si="78"/>
        <v/>
      </c>
      <c r="U485" s="12" t="str">
        <f t="shared" si="79"/>
        <v/>
      </c>
      <c r="V485" s="14" t="str">
        <f>IFERROR(F485*PE!$F$20,"")</f>
        <v/>
      </c>
      <c r="W485" s="12">
        <f t="shared" si="80"/>
        <v>0</v>
      </c>
      <c r="X485" s="12">
        <f t="shared" si="81"/>
        <v>0</v>
      </c>
    </row>
    <row r="486" spans="2:24" ht="14.45" customHeight="1" thickBot="1" x14ac:dyDescent="0.3">
      <c r="B486" s="3"/>
      <c r="C486" s="4"/>
      <c r="D486" s="10"/>
      <c r="E486" s="6" t="str">
        <f t="shared" si="82"/>
        <v/>
      </c>
      <c r="F486" s="7" t="str">
        <f t="shared" si="74"/>
        <v/>
      </c>
      <c r="G486" s="9"/>
      <c r="H486" s="11"/>
      <c r="I486" s="11"/>
      <c r="J486" s="9"/>
      <c r="K486" s="6">
        <f t="shared" si="83"/>
        <v>0</v>
      </c>
      <c r="Q486" s="12" t="str">
        <f t="shared" si="75"/>
        <v/>
      </c>
      <c r="R486" s="12" t="str">
        <f t="shared" si="76"/>
        <v/>
      </c>
      <c r="S486" s="12">
        <f t="shared" si="77"/>
        <v>0</v>
      </c>
      <c r="T486" s="13" t="str">
        <f t="shared" si="78"/>
        <v/>
      </c>
      <c r="U486" s="12" t="str">
        <f t="shared" si="79"/>
        <v/>
      </c>
      <c r="V486" s="14" t="str">
        <f>IFERROR(F486*PE!$F$20,"")</f>
        <v/>
      </c>
      <c r="W486" s="12">
        <f t="shared" si="80"/>
        <v>0</v>
      </c>
      <c r="X486" s="12">
        <f t="shared" si="81"/>
        <v>0</v>
      </c>
    </row>
    <row r="487" spans="2:24" ht="14.45" customHeight="1" thickBot="1" x14ac:dyDescent="0.3">
      <c r="B487" s="3"/>
      <c r="C487" s="4"/>
      <c r="D487" s="10"/>
      <c r="E487" s="6" t="str">
        <f t="shared" si="82"/>
        <v/>
      </c>
      <c r="F487" s="7" t="str">
        <f t="shared" si="74"/>
        <v/>
      </c>
      <c r="G487" s="9"/>
      <c r="H487" s="11"/>
      <c r="I487" s="11"/>
      <c r="J487" s="9"/>
      <c r="K487" s="6">
        <f t="shared" si="83"/>
        <v>0</v>
      </c>
      <c r="Q487" s="12" t="str">
        <f t="shared" si="75"/>
        <v/>
      </c>
      <c r="R487" s="12" t="str">
        <f t="shared" si="76"/>
        <v/>
      </c>
      <c r="S487" s="12">
        <f t="shared" si="77"/>
        <v>0</v>
      </c>
      <c r="T487" s="13" t="str">
        <f t="shared" si="78"/>
        <v/>
      </c>
      <c r="U487" s="12" t="str">
        <f t="shared" si="79"/>
        <v/>
      </c>
      <c r="V487" s="14" t="str">
        <f>IFERROR(F487*PE!$F$20,"")</f>
        <v/>
      </c>
      <c r="W487" s="12">
        <f t="shared" si="80"/>
        <v>0</v>
      </c>
      <c r="X487" s="12">
        <f t="shared" si="81"/>
        <v>0</v>
      </c>
    </row>
    <row r="488" spans="2:24" ht="14.45" customHeight="1" thickBot="1" x14ac:dyDescent="0.3">
      <c r="B488" s="3"/>
      <c r="C488" s="4"/>
      <c r="D488" s="10"/>
      <c r="E488" s="6" t="str">
        <f t="shared" si="82"/>
        <v/>
      </c>
      <c r="F488" s="7" t="str">
        <f t="shared" si="74"/>
        <v/>
      </c>
      <c r="G488" s="9"/>
      <c r="H488" s="11"/>
      <c r="I488" s="11"/>
      <c r="J488" s="9"/>
      <c r="K488" s="6">
        <f t="shared" si="83"/>
        <v>0</v>
      </c>
      <c r="Q488" s="12" t="str">
        <f t="shared" si="75"/>
        <v/>
      </c>
      <c r="R488" s="12" t="str">
        <f t="shared" si="76"/>
        <v/>
      </c>
      <c r="S488" s="12">
        <f t="shared" si="77"/>
        <v>0</v>
      </c>
      <c r="T488" s="13" t="str">
        <f t="shared" si="78"/>
        <v/>
      </c>
      <c r="U488" s="12" t="str">
        <f t="shared" si="79"/>
        <v/>
      </c>
      <c r="V488" s="14" t="str">
        <f>IFERROR(F488*PE!$F$20,"")</f>
        <v/>
      </c>
      <c r="W488" s="12">
        <f t="shared" si="80"/>
        <v>0</v>
      </c>
      <c r="X488" s="12">
        <f t="shared" si="81"/>
        <v>0</v>
      </c>
    </row>
    <row r="489" spans="2:24" ht="14.45" customHeight="1" thickBot="1" x14ac:dyDescent="0.3">
      <c r="B489" s="3"/>
      <c r="C489" s="4"/>
      <c r="D489" s="10"/>
      <c r="E489" s="6" t="str">
        <f t="shared" si="82"/>
        <v/>
      </c>
      <c r="F489" s="7" t="str">
        <f t="shared" si="74"/>
        <v/>
      </c>
      <c r="G489" s="9"/>
      <c r="H489" s="11"/>
      <c r="I489" s="11"/>
      <c r="J489" s="9"/>
      <c r="K489" s="6">
        <f t="shared" si="83"/>
        <v>0</v>
      </c>
      <c r="Q489" s="12" t="str">
        <f t="shared" si="75"/>
        <v/>
      </c>
      <c r="R489" s="12" t="str">
        <f t="shared" si="76"/>
        <v/>
      </c>
      <c r="S489" s="12">
        <f t="shared" si="77"/>
        <v>0</v>
      </c>
      <c r="T489" s="13" t="str">
        <f t="shared" si="78"/>
        <v/>
      </c>
      <c r="U489" s="12" t="str">
        <f t="shared" si="79"/>
        <v/>
      </c>
      <c r="V489" s="14" t="str">
        <f>IFERROR(F489*PE!$F$20,"")</f>
        <v/>
      </c>
      <c r="W489" s="12">
        <f t="shared" si="80"/>
        <v>0</v>
      </c>
      <c r="X489" s="12">
        <f t="shared" si="81"/>
        <v>0</v>
      </c>
    </row>
    <row r="490" spans="2:24" ht="14.45" customHeight="1" thickBot="1" x14ac:dyDescent="0.3">
      <c r="B490" s="3"/>
      <c r="C490" s="4"/>
      <c r="D490" s="10"/>
      <c r="E490" s="6" t="str">
        <f t="shared" si="82"/>
        <v/>
      </c>
      <c r="F490" s="7" t="str">
        <f t="shared" si="74"/>
        <v/>
      </c>
      <c r="G490" s="9"/>
      <c r="H490" s="11"/>
      <c r="I490" s="11"/>
      <c r="J490" s="9"/>
      <c r="K490" s="6">
        <f t="shared" si="83"/>
        <v>0</v>
      </c>
      <c r="Q490" s="12" t="str">
        <f t="shared" si="75"/>
        <v/>
      </c>
      <c r="R490" s="12" t="str">
        <f t="shared" si="76"/>
        <v/>
      </c>
      <c r="S490" s="12">
        <f t="shared" si="77"/>
        <v>0</v>
      </c>
      <c r="T490" s="13" t="str">
        <f t="shared" si="78"/>
        <v/>
      </c>
      <c r="U490" s="12" t="str">
        <f t="shared" si="79"/>
        <v/>
      </c>
      <c r="V490" s="14" t="str">
        <f>IFERROR(F490*PE!$F$20,"")</f>
        <v/>
      </c>
      <c r="W490" s="12">
        <f t="shared" si="80"/>
        <v>0</v>
      </c>
      <c r="X490" s="12">
        <f t="shared" si="81"/>
        <v>0</v>
      </c>
    </row>
    <row r="491" spans="2:24" ht="14.45" customHeight="1" thickBot="1" x14ac:dyDescent="0.3">
      <c r="B491" s="3"/>
      <c r="C491" s="4"/>
      <c r="D491" s="10"/>
      <c r="E491" s="6" t="str">
        <f t="shared" si="82"/>
        <v/>
      </c>
      <c r="F491" s="7" t="str">
        <f t="shared" si="74"/>
        <v/>
      </c>
      <c r="G491" s="9"/>
      <c r="H491" s="11"/>
      <c r="I491" s="11"/>
      <c r="J491" s="9"/>
      <c r="K491" s="6">
        <f t="shared" si="83"/>
        <v>0</v>
      </c>
      <c r="Q491" s="12" t="str">
        <f t="shared" si="75"/>
        <v/>
      </c>
      <c r="R491" s="12" t="str">
        <f t="shared" si="76"/>
        <v/>
      </c>
      <c r="S491" s="12">
        <f t="shared" si="77"/>
        <v>0</v>
      </c>
      <c r="T491" s="13" t="str">
        <f t="shared" si="78"/>
        <v/>
      </c>
      <c r="U491" s="12" t="str">
        <f t="shared" si="79"/>
        <v/>
      </c>
      <c r="V491" s="14" t="str">
        <f>IFERROR(F491*PE!$F$20,"")</f>
        <v/>
      </c>
      <c r="W491" s="12">
        <f t="shared" si="80"/>
        <v>0</v>
      </c>
      <c r="X491" s="12">
        <f t="shared" si="81"/>
        <v>0</v>
      </c>
    </row>
    <row r="492" spans="2:24" ht="14.45" customHeight="1" thickBot="1" x14ac:dyDescent="0.3">
      <c r="B492" s="3"/>
      <c r="C492" s="4"/>
      <c r="D492" s="10"/>
      <c r="E492" s="6" t="str">
        <f t="shared" si="82"/>
        <v/>
      </c>
      <c r="F492" s="7" t="str">
        <f t="shared" si="74"/>
        <v/>
      </c>
      <c r="G492" s="9"/>
      <c r="H492" s="11"/>
      <c r="I492" s="11"/>
      <c r="J492" s="9"/>
      <c r="K492" s="6">
        <f t="shared" si="83"/>
        <v>0</v>
      </c>
      <c r="Q492" s="12" t="str">
        <f t="shared" si="75"/>
        <v/>
      </c>
      <c r="R492" s="12" t="str">
        <f t="shared" si="76"/>
        <v/>
      </c>
      <c r="S492" s="12">
        <f t="shared" si="77"/>
        <v>0</v>
      </c>
      <c r="T492" s="13" t="str">
        <f t="shared" si="78"/>
        <v/>
      </c>
      <c r="U492" s="12" t="str">
        <f t="shared" si="79"/>
        <v/>
      </c>
      <c r="V492" s="14" t="str">
        <f>IFERROR(F492*PE!$F$20,"")</f>
        <v/>
      </c>
      <c r="W492" s="12">
        <f t="shared" si="80"/>
        <v>0</v>
      </c>
      <c r="X492" s="12">
        <f t="shared" si="81"/>
        <v>0</v>
      </c>
    </row>
    <row r="493" spans="2:24" ht="14.45" customHeight="1" thickBot="1" x14ac:dyDescent="0.3">
      <c r="B493" s="3"/>
      <c r="C493" s="4"/>
      <c r="D493" s="10"/>
      <c r="E493" s="6" t="str">
        <f t="shared" si="82"/>
        <v/>
      </c>
      <c r="F493" s="7" t="str">
        <f t="shared" si="74"/>
        <v/>
      </c>
      <c r="G493" s="9"/>
      <c r="H493" s="11"/>
      <c r="I493" s="11"/>
      <c r="J493" s="9"/>
      <c r="K493" s="6">
        <f t="shared" si="83"/>
        <v>0</v>
      </c>
      <c r="Q493" s="12" t="str">
        <f t="shared" si="75"/>
        <v/>
      </c>
      <c r="R493" s="12" t="str">
        <f t="shared" si="76"/>
        <v/>
      </c>
      <c r="S493" s="12">
        <f t="shared" si="77"/>
        <v>0</v>
      </c>
      <c r="T493" s="13" t="str">
        <f t="shared" si="78"/>
        <v/>
      </c>
      <c r="U493" s="12" t="str">
        <f t="shared" si="79"/>
        <v/>
      </c>
      <c r="V493" s="14" t="str">
        <f>IFERROR(F493*PE!$F$20,"")</f>
        <v/>
      </c>
      <c r="W493" s="12">
        <f t="shared" si="80"/>
        <v>0</v>
      </c>
      <c r="X493" s="12">
        <f t="shared" si="81"/>
        <v>0</v>
      </c>
    </row>
    <row r="494" spans="2:24" ht="14.45" customHeight="1" thickBot="1" x14ac:dyDescent="0.3">
      <c r="B494" s="3"/>
      <c r="C494" s="4"/>
      <c r="D494" s="10"/>
      <c r="E494" s="6" t="str">
        <f t="shared" si="82"/>
        <v/>
      </c>
      <c r="F494" s="7" t="str">
        <f t="shared" si="74"/>
        <v/>
      </c>
      <c r="G494" s="9"/>
      <c r="H494" s="11"/>
      <c r="I494" s="11"/>
      <c r="J494" s="9"/>
      <c r="K494" s="6">
        <f t="shared" si="83"/>
        <v>0</v>
      </c>
      <c r="Q494" s="12" t="str">
        <f t="shared" si="75"/>
        <v/>
      </c>
      <c r="R494" s="12" t="str">
        <f t="shared" si="76"/>
        <v/>
      </c>
      <c r="S494" s="12">
        <f t="shared" si="77"/>
        <v>0</v>
      </c>
      <c r="T494" s="13" t="str">
        <f t="shared" si="78"/>
        <v/>
      </c>
      <c r="U494" s="12" t="str">
        <f t="shared" si="79"/>
        <v/>
      </c>
      <c r="V494" s="14" t="str">
        <f>IFERROR(F494*PE!$F$20,"")</f>
        <v/>
      </c>
      <c r="W494" s="12">
        <f t="shared" si="80"/>
        <v>0</v>
      </c>
      <c r="X494" s="12">
        <f t="shared" si="81"/>
        <v>0</v>
      </c>
    </row>
    <row r="495" spans="2:24" ht="14.45" customHeight="1" thickBot="1" x14ac:dyDescent="0.3">
      <c r="B495" s="3"/>
      <c r="C495" s="4"/>
      <c r="D495" s="10"/>
      <c r="E495" s="6" t="str">
        <f t="shared" si="82"/>
        <v/>
      </c>
      <c r="F495" s="7" t="str">
        <f t="shared" si="74"/>
        <v/>
      </c>
      <c r="G495" s="9"/>
      <c r="H495" s="11"/>
      <c r="I495" s="11"/>
      <c r="J495" s="9"/>
      <c r="K495" s="6">
        <f t="shared" si="83"/>
        <v>0</v>
      </c>
      <c r="Q495" s="12" t="str">
        <f t="shared" si="75"/>
        <v/>
      </c>
      <c r="R495" s="12" t="str">
        <f t="shared" si="76"/>
        <v/>
      </c>
      <c r="S495" s="12">
        <f t="shared" si="77"/>
        <v>0</v>
      </c>
      <c r="T495" s="13" t="str">
        <f t="shared" si="78"/>
        <v/>
      </c>
      <c r="U495" s="12" t="str">
        <f t="shared" si="79"/>
        <v/>
      </c>
      <c r="V495" s="14" t="str">
        <f>IFERROR(F495*PE!$F$20,"")</f>
        <v/>
      </c>
      <c r="W495" s="12">
        <f t="shared" si="80"/>
        <v>0</v>
      </c>
      <c r="X495" s="12">
        <f t="shared" si="81"/>
        <v>0</v>
      </c>
    </row>
    <row r="496" spans="2:24" ht="14.45" customHeight="1" thickBot="1" x14ac:dyDescent="0.3">
      <c r="B496" s="3"/>
      <c r="C496" s="4"/>
      <c r="D496" s="10"/>
      <c r="E496" s="6" t="str">
        <f t="shared" si="82"/>
        <v/>
      </c>
      <c r="F496" s="7" t="str">
        <f t="shared" si="74"/>
        <v/>
      </c>
      <c r="G496" s="9"/>
      <c r="H496" s="11"/>
      <c r="I496" s="11"/>
      <c r="J496" s="9"/>
      <c r="K496" s="6">
        <f t="shared" si="83"/>
        <v>0</v>
      </c>
      <c r="Q496" s="12" t="str">
        <f t="shared" si="75"/>
        <v/>
      </c>
      <c r="R496" s="12" t="str">
        <f t="shared" si="76"/>
        <v/>
      </c>
      <c r="S496" s="12">
        <f t="shared" si="77"/>
        <v>0</v>
      </c>
      <c r="T496" s="13" t="str">
        <f t="shared" si="78"/>
        <v/>
      </c>
      <c r="U496" s="12" t="str">
        <f t="shared" si="79"/>
        <v/>
      </c>
      <c r="V496" s="14" t="str">
        <f>IFERROR(F496*PE!$F$20,"")</f>
        <v/>
      </c>
      <c r="W496" s="12">
        <f t="shared" si="80"/>
        <v>0</v>
      </c>
      <c r="X496" s="12">
        <f t="shared" si="81"/>
        <v>0</v>
      </c>
    </row>
    <row r="497" spans="2:24" ht="14.45" customHeight="1" thickBot="1" x14ac:dyDescent="0.3">
      <c r="B497" s="3"/>
      <c r="C497" s="4"/>
      <c r="D497" s="10"/>
      <c r="E497" s="6" t="str">
        <f t="shared" si="82"/>
        <v/>
      </c>
      <c r="F497" s="7" t="str">
        <f t="shared" si="74"/>
        <v/>
      </c>
      <c r="G497" s="9"/>
      <c r="H497" s="11"/>
      <c r="I497" s="11"/>
      <c r="J497" s="9"/>
      <c r="K497" s="6">
        <f t="shared" si="83"/>
        <v>0</v>
      </c>
      <c r="Q497" s="12" t="str">
        <f t="shared" si="75"/>
        <v/>
      </c>
      <c r="R497" s="12" t="str">
        <f t="shared" si="76"/>
        <v/>
      </c>
      <c r="S497" s="12">
        <f t="shared" si="77"/>
        <v>0</v>
      </c>
      <c r="T497" s="13" t="str">
        <f t="shared" si="78"/>
        <v/>
      </c>
      <c r="U497" s="12" t="str">
        <f t="shared" si="79"/>
        <v/>
      </c>
      <c r="V497" s="14" t="str">
        <f>IFERROR(F497*PE!$F$20,"")</f>
        <v/>
      </c>
      <c r="W497" s="12">
        <f t="shared" si="80"/>
        <v>0</v>
      </c>
      <c r="X497" s="12">
        <f t="shared" si="81"/>
        <v>0</v>
      </c>
    </row>
    <row r="498" spans="2:24" ht="14.45" customHeight="1" thickBot="1" x14ac:dyDescent="0.3">
      <c r="B498" s="3"/>
      <c r="C498" s="4"/>
      <c r="D498" s="10"/>
      <c r="E498" s="6" t="str">
        <f t="shared" si="82"/>
        <v/>
      </c>
      <c r="F498" s="7" t="str">
        <f t="shared" si="74"/>
        <v/>
      </c>
      <c r="G498" s="9"/>
      <c r="H498" s="11"/>
      <c r="I498" s="11"/>
      <c r="J498" s="9"/>
      <c r="K498" s="6">
        <f t="shared" si="83"/>
        <v>0</v>
      </c>
      <c r="Q498" s="12" t="str">
        <f t="shared" si="75"/>
        <v/>
      </c>
      <c r="R498" s="12" t="str">
        <f t="shared" si="76"/>
        <v/>
      </c>
      <c r="S498" s="12">
        <f t="shared" si="77"/>
        <v>0</v>
      </c>
      <c r="T498" s="13" t="str">
        <f t="shared" si="78"/>
        <v/>
      </c>
      <c r="U498" s="12" t="str">
        <f t="shared" si="79"/>
        <v/>
      </c>
      <c r="V498" s="14" t="str">
        <f>IFERROR(F498*PE!$F$20,"")</f>
        <v/>
      </c>
      <c r="W498" s="12">
        <f t="shared" si="80"/>
        <v>0</v>
      </c>
      <c r="X498" s="12">
        <f t="shared" si="81"/>
        <v>0</v>
      </c>
    </row>
    <row r="499" spans="2:24" ht="14.45" customHeight="1" thickBot="1" x14ac:dyDescent="0.3">
      <c r="B499" s="3"/>
      <c r="C499" s="4"/>
      <c r="D499" s="10"/>
      <c r="E499" s="6" t="str">
        <f t="shared" si="82"/>
        <v/>
      </c>
      <c r="F499" s="7" t="str">
        <f t="shared" si="74"/>
        <v/>
      </c>
      <c r="G499" s="9"/>
      <c r="H499" s="11"/>
      <c r="I499" s="11"/>
      <c r="J499" s="9"/>
      <c r="K499" s="6">
        <f t="shared" si="83"/>
        <v>0</v>
      </c>
      <c r="Q499" s="12" t="str">
        <f t="shared" si="75"/>
        <v/>
      </c>
      <c r="R499" s="12" t="str">
        <f t="shared" si="76"/>
        <v/>
      </c>
      <c r="S499" s="12">
        <f t="shared" si="77"/>
        <v>0</v>
      </c>
      <c r="T499" s="13" t="str">
        <f t="shared" si="78"/>
        <v/>
      </c>
      <c r="U499" s="12" t="str">
        <f t="shared" si="79"/>
        <v/>
      </c>
      <c r="V499" s="14" t="str">
        <f>IFERROR(F499*PE!$F$20,"")</f>
        <v/>
      </c>
      <c r="W499" s="12">
        <f t="shared" si="80"/>
        <v>0</v>
      </c>
      <c r="X499" s="12">
        <f t="shared" si="81"/>
        <v>0</v>
      </c>
    </row>
    <row r="500" spans="2:24" ht="14.45" customHeight="1" thickBot="1" x14ac:dyDescent="0.3">
      <c r="B500" s="3"/>
      <c r="C500" s="4"/>
      <c r="D500" s="10"/>
      <c r="E500" s="6" t="str">
        <f t="shared" si="82"/>
        <v/>
      </c>
      <c r="F500" s="7" t="str">
        <f t="shared" si="74"/>
        <v/>
      </c>
      <c r="G500" s="9"/>
      <c r="H500" s="11"/>
      <c r="I500" s="11"/>
      <c r="J500" s="9"/>
      <c r="K500" s="6">
        <f t="shared" si="83"/>
        <v>0</v>
      </c>
      <c r="Q500" s="12" t="str">
        <f t="shared" si="75"/>
        <v/>
      </c>
      <c r="R500" s="12" t="str">
        <f t="shared" si="76"/>
        <v/>
      </c>
      <c r="S500" s="12">
        <f t="shared" si="77"/>
        <v>0</v>
      </c>
      <c r="T500" s="13" t="str">
        <f t="shared" si="78"/>
        <v/>
      </c>
      <c r="U500" s="12" t="str">
        <f t="shared" si="79"/>
        <v/>
      </c>
      <c r="V500" s="14" t="str">
        <f>IFERROR(F500*PE!$F$20,"")</f>
        <v/>
      </c>
      <c r="W500" s="12">
        <f t="shared" si="80"/>
        <v>0</v>
      </c>
      <c r="X500" s="12">
        <f t="shared" si="81"/>
        <v>0</v>
      </c>
    </row>
    <row r="501" spans="2:24" ht="14.45" customHeight="1" thickBot="1" x14ac:dyDescent="0.3">
      <c r="B501" s="3"/>
      <c r="C501" s="4"/>
      <c r="D501" s="10"/>
      <c r="E501" s="6" t="str">
        <f t="shared" si="82"/>
        <v/>
      </c>
      <c r="F501" s="7" t="str">
        <f t="shared" si="74"/>
        <v/>
      </c>
      <c r="G501" s="9"/>
      <c r="H501" s="11"/>
      <c r="I501" s="11"/>
      <c r="J501" s="9"/>
      <c r="K501" s="6">
        <f t="shared" si="83"/>
        <v>0</v>
      </c>
      <c r="Q501" s="12" t="str">
        <f t="shared" si="75"/>
        <v/>
      </c>
      <c r="R501" s="12" t="str">
        <f t="shared" si="76"/>
        <v/>
      </c>
      <c r="S501" s="12">
        <f t="shared" si="77"/>
        <v>0</v>
      </c>
      <c r="T501" s="13" t="str">
        <f t="shared" si="78"/>
        <v/>
      </c>
      <c r="U501" s="12" t="str">
        <f t="shared" si="79"/>
        <v/>
      </c>
      <c r="V501" s="14" t="str">
        <f>IFERROR(F501*PE!$F$20,"")</f>
        <v/>
      </c>
      <c r="W501" s="12">
        <f t="shared" si="80"/>
        <v>0</v>
      </c>
      <c r="X501" s="12">
        <f t="shared" si="81"/>
        <v>0</v>
      </c>
    </row>
    <row r="502" spans="2:24" ht="14.45" customHeight="1" thickBot="1" x14ac:dyDescent="0.3">
      <c r="B502" s="3"/>
      <c r="C502" s="4"/>
      <c r="D502" s="10"/>
      <c r="E502" s="6" t="str">
        <f t="shared" si="82"/>
        <v/>
      </c>
      <c r="F502" s="7" t="str">
        <f t="shared" si="74"/>
        <v/>
      </c>
      <c r="G502" s="9"/>
      <c r="H502" s="11"/>
      <c r="I502" s="11"/>
      <c r="J502" s="9"/>
      <c r="K502" s="6">
        <f t="shared" si="83"/>
        <v>0</v>
      </c>
      <c r="Q502" s="12" t="str">
        <f t="shared" si="75"/>
        <v/>
      </c>
      <c r="R502" s="12" t="str">
        <f t="shared" si="76"/>
        <v/>
      </c>
      <c r="S502" s="12">
        <f t="shared" si="77"/>
        <v>0</v>
      </c>
      <c r="T502" s="13" t="str">
        <f t="shared" si="78"/>
        <v/>
      </c>
      <c r="U502" s="12" t="str">
        <f t="shared" si="79"/>
        <v/>
      </c>
      <c r="V502" s="14" t="str">
        <f>IFERROR(F502*PE!$F$20,"")</f>
        <v/>
      </c>
      <c r="W502" s="12">
        <f t="shared" si="80"/>
        <v>0</v>
      </c>
      <c r="X502" s="12">
        <f t="shared" si="81"/>
        <v>0</v>
      </c>
    </row>
    <row r="503" spans="2:24" ht="14.45" customHeight="1" thickBot="1" x14ac:dyDescent="0.3">
      <c r="B503" s="3"/>
      <c r="C503" s="4"/>
      <c r="D503" s="10"/>
      <c r="E503" s="6" t="str">
        <f t="shared" si="82"/>
        <v/>
      </c>
      <c r="F503" s="7" t="str">
        <f t="shared" si="74"/>
        <v/>
      </c>
      <c r="G503" s="9"/>
      <c r="H503" s="11"/>
      <c r="I503" s="11"/>
      <c r="J503" s="9"/>
      <c r="K503" s="6">
        <f t="shared" si="83"/>
        <v>0</v>
      </c>
      <c r="Q503" s="12" t="str">
        <f t="shared" si="75"/>
        <v/>
      </c>
      <c r="R503" s="12" t="str">
        <f t="shared" si="76"/>
        <v/>
      </c>
      <c r="S503" s="12">
        <f t="shared" si="77"/>
        <v>0</v>
      </c>
      <c r="T503" s="13" t="str">
        <f t="shared" si="78"/>
        <v/>
      </c>
      <c r="U503" s="12" t="str">
        <f t="shared" si="79"/>
        <v/>
      </c>
      <c r="V503" s="14" t="str">
        <f>IFERROR(F503*PE!$F$20,"")</f>
        <v/>
      </c>
      <c r="W503" s="12">
        <f t="shared" si="80"/>
        <v>0</v>
      </c>
      <c r="X503" s="12">
        <f t="shared" si="81"/>
        <v>0</v>
      </c>
    </row>
    <row r="504" spans="2:24" ht="14.45" customHeight="1" thickBot="1" x14ac:dyDescent="0.3">
      <c r="B504" s="3"/>
      <c r="C504" s="4"/>
      <c r="D504" s="10"/>
      <c r="E504" s="6" t="str">
        <f t="shared" si="82"/>
        <v/>
      </c>
      <c r="F504" s="7" t="str">
        <f t="shared" si="74"/>
        <v/>
      </c>
      <c r="G504" s="9"/>
      <c r="H504" s="11"/>
      <c r="I504" s="11"/>
      <c r="J504" s="9"/>
      <c r="K504" s="6">
        <f t="shared" si="83"/>
        <v>0</v>
      </c>
      <c r="Q504" s="12" t="str">
        <f t="shared" si="75"/>
        <v/>
      </c>
      <c r="R504" s="12" t="str">
        <f t="shared" si="76"/>
        <v/>
      </c>
      <c r="S504" s="12">
        <f t="shared" si="77"/>
        <v>0</v>
      </c>
      <c r="T504" s="13" t="str">
        <f t="shared" si="78"/>
        <v/>
      </c>
      <c r="U504" s="12" t="str">
        <f t="shared" si="79"/>
        <v/>
      </c>
      <c r="V504" s="14" t="str">
        <f>IFERROR(F504*PE!$F$20,"")</f>
        <v/>
      </c>
      <c r="W504" s="12">
        <f t="shared" si="80"/>
        <v>0</v>
      </c>
      <c r="X504" s="12">
        <f t="shared" si="81"/>
        <v>0</v>
      </c>
    </row>
    <row r="505" spans="2:24" ht="14.45" customHeight="1" thickBot="1" x14ac:dyDescent="0.3">
      <c r="B505" s="3"/>
      <c r="C505" s="4"/>
      <c r="D505" s="10"/>
      <c r="E505" s="6" t="str">
        <f t="shared" si="82"/>
        <v/>
      </c>
      <c r="F505" s="7" t="str">
        <f t="shared" si="74"/>
        <v/>
      </c>
      <c r="G505" s="9"/>
      <c r="H505" s="11"/>
      <c r="I505" s="11"/>
      <c r="J505" s="9"/>
      <c r="K505" s="6">
        <f t="shared" si="83"/>
        <v>0</v>
      </c>
      <c r="Q505" s="12" t="str">
        <f t="shared" si="75"/>
        <v/>
      </c>
      <c r="R505" s="12" t="str">
        <f t="shared" si="76"/>
        <v/>
      </c>
      <c r="S505" s="12">
        <f t="shared" si="77"/>
        <v>0</v>
      </c>
      <c r="T505" s="13" t="str">
        <f t="shared" si="78"/>
        <v/>
      </c>
      <c r="U505" s="12" t="str">
        <f t="shared" si="79"/>
        <v/>
      </c>
      <c r="V505" s="14" t="str">
        <f>IFERROR(F505*PE!$F$20,"")</f>
        <v/>
      </c>
      <c r="W505" s="12">
        <f t="shared" si="80"/>
        <v>0</v>
      </c>
      <c r="X505" s="12">
        <f t="shared" si="81"/>
        <v>0</v>
      </c>
    </row>
    <row r="506" spans="2:24" ht="14.45" customHeight="1" thickBot="1" x14ac:dyDescent="0.3">
      <c r="B506" s="3"/>
      <c r="C506" s="4"/>
      <c r="D506" s="10"/>
      <c r="E506" s="6" t="str">
        <f t="shared" si="82"/>
        <v/>
      </c>
      <c r="F506" s="7" t="str">
        <f t="shared" si="74"/>
        <v/>
      </c>
      <c r="G506" s="9"/>
      <c r="H506" s="11"/>
      <c r="I506" s="11"/>
      <c r="J506" s="9"/>
      <c r="K506" s="6">
        <f t="shared" si="83"/>
        <v>0</v>
      </c>
      <c r="Q506" s="12" t="str">
        <f t="shared" si="75"/>
        <v/>
      </c>
      <c r="R506" s="12" t="str">
        <f t="shared" si="76"/>
        <v/>
      </c>
      <c r="S506" s="12">
        <f t="shared" si="77"/>
        <v>0</v>
      </c>
      <c r="T506" s="13" t="str">
        <f t="shared" si="78"/>
        <v/>
      </c>
      <c r="U506" s="12" t="str">
        <f t="shared" si="79"/>
        <v/>
      </c>
      <c r="V506" s="14" t="str">
        <f>IFERROR(F506*PE!$F$20,"")</f>
        <v/>
      </c>
      <c r="W506" s="12">
        <f t="shared" si="80"/>
        <v>0</v>
      </c>
      <c r="X506" s="12">
        <f t="shared" si="81"/>
        <v>0</v>
      </c>
    </row>
    <row r="507" spans="2:24" ht="14.45" customHeight="1" thickBot="1" x14ac:dyDescent="0.3">
      <c r="B507" s="3"/>
      <c r="C507" s="4"/>
      <c r="D507" s="10"/>
      <c r="E507" s="6" t="str">
        <f t="shared" si="82"/>
        <v/>
      </c>
      <c r="F507" s="7" t="str">
        <f t="shared" si="74"/>
        <v/>
      </c>
      <c r="G507" s="9"/>
      <c r="H507" s="11"/>
      <c r="I507" s="11"/>
      <c r="J507" s="9"/>
      <c r="K507" s="6">
        <f t="shared" si="83"/>
        <v>0</v>
      </c>
      <c r="Q507" s="12" t="str">
        <f t="shared" si="75"/>
        <v/>
      </c>
      <c r="R507" s="12" t="str">
        <f t="shared" si="76"/>
        <v/>
      </c>
      <c r="S507" s="12">
        <f t="shared" si="77"/>
        <v>0</v>
      </c>
      <c r="T507" s="13" t="str">
        <f t="shared" si="78"/>
        <v/>
      </c>
      <c r="U507" s="12" t="str">
        <f t="shared" si="79"/>
        <v/>
      </c>
      <c r="V507" s="14" t="str">
        <f>IFERROR(F507*PE!$F$20,"")</f>
        <v/>
      </c>
      <c r="W507" s="12">
        <f t="shared" si="80"/>
        <v>0</v>
      </c>
      <c r="X507" s="12">
        <f t="shared" si="81"/>
        <v>0</v>
      </c>
    </row>
    <row r="508" spans="2:24" ht="14.45" customHeight="1" thickBot="1" x14ac:dyDescent="0.3">
      <c r="B508" s="3"/>
      <c r="C508" s="4"/>
      <c r="D508" s="10"/>
      <c r="E508" s="6" t="str">
        <f t="shared" si="82"/>
        <v/>
      </c>
      <c r="F508" s="7" t="str">
        <f t="shared" si="74"/>
        <v/>
      </c>
      <c r="G508" s="9"/>
      <c r="H508" s="11"/>
      <c r="I508" s="11"/>
      <c r="J508" s="9"/>
      <c r="K508" s="6">
        <f t="shared" si="83"/>
        <v>0</v>
      </c>
      <c r="Q508" s="12" t="str">
        <f t="shared" si="75"/>
        <v/>
      </c>
      <c r="R508" s="12" t="str">
        <f t="shared" si="76"/>
        <v/>
      </c>
      <c r="S508" s="12">
        <f t="shared" si="77"/>
        <v>0</v>
      </c>
      <c r="T508" s="13" t="str">
        <f t="shared" si="78"/>
        <v/>
      </c>
      <c r="U508" s="12" t="str">
        <f t="shared" si="79"/>
        <v/>
      </c>
      <c r="V508" s="14" t="str">
        <f>IFERROR(F508*PE!$F$20,"")</f>
        <v/>
      </c>
      <c r="W508" s="12">
        <f t="shared" si="80"/>
        <v>0</v>
      </c>
      <c r="X508" s="12">
        <f t="shared" si="81"/>
        <v>0</v>
      </c>
    </row>
    <row r="509" spans="2:24" ht="14.45" customHeight="1" thickBot="1" x14ac:dyDescent="0.3">
      <c r="B509" s="3"/>
      <c r="C509" s="4"/>
      <c r="D509" s="10"/>
      <c r="E509" s="6" t="str">
        <f t="shared" si="82"/>
        <v/>
      </c>
      <c r="F509" s="7" t="str">
        <f t="shared" si="74"/>
        <v/>
      </c>
      <c r="G509" s="9"/>
      <c r="H509" s="11"/>
      <c r="I509" s="11"/>
      <c r="J509" s="9"/>
      <c r="K509" s="6">
        <f t="shared" si="83"/>
        <v>0</v>
      </c>
      <c r="Q509" s="12" t="str">
        <f t="shared" si="75"/>
        <v/>
      </c>
      <c r="R509" s="12" t="str">
        <f t="shared" si="76"/>
        <v/>
      </c>
      <c r="S509" s="12">
        <f t="shared" si="77"/>
        <v>0</v>
      </c>
      <c r="T509" s="13" t="str">
        <f t="shared" si="78"/>
        <v/>
      </c>
      <c r="U509" s="12" t="str">
        <f t="shared" si="79"/>
        <v/>
      </c>
      <c r="V509" s="14" t="str">
        <f>IFERROR(F509*PE!$F$20,"")</f>
        <v/>
      </c>
      <c r="W509" s="12">
        <f t="shared" si="80"/>
        <v>0</v>
      </c>
      <c r="X509" s="12">
        <f t="shared" si="81"/>
        <v>0</v>
      </c>
    </row>
    <row r="510" spans="2:24" ht="14.45" customHeight="1" thickBot="1" x14ac:dyDescent="0.3">
      <c r="B510" s="3"/>
      <c r="C510" s="4"/>
      <c r="D510" s="10"/>
      <c r="E510" s="6" t="str">
        <f t="shared" si="82"/>
        <v/>
      </c>
      <c r="F510" s="7" t="str">
        <f t="shared" si="74"/>
        <v/>
      </c>
      <c r="G510" s="9"/>
      <c r="H510" s="11"/>
      <c r="I510" s="11"/>
      <c r="J510" s="9"/>
      <c r="K510" s="6">
        <f t="shared" si="83"/>
        <v>0</v>
      </c>
      <c r="Q510" s="12" t="str">
        <f t="shared" si="75"/>
        <v/>
      </c>
      <c r="R510" s="12" t="str">
        <f t="shared" si="76"/>
        <v/>
      </c>
      <c r="S510" s="12">
        <f t="shared" si="77"/>
        <v>0</v>
      </c>
      <c r="T510" s="13" t="str">
        <f t="shared" si="78"/>
        <v/>
      </c>
      <c r="U510" s="12" t="str">
        <f t="shared" si="79"/>
        <v/>
      </c>
      <c r="V510" s="14" t="str">
        <f>IFERROR(F510*PE!$F$20,"")</f>
        <v/>
      </c>
      <c r="W510" s="12">
        <f t="shared" si="80"/>
        <v>0</v>
      </c>
      <c r="X510" s="12">
        <f t="shared" si="81"/>
        <v>0</v>
      </c>
    </row>
    <row r="511" spans="2:24" ht="14.45" customHeight="1" thickBot="1" x14ac:dyDescent="0.3">
      <c r="B511" s="3"/>
      <c r="C511" s="4"/>
      <c r="D511" s="10"/>
      <c r="E511" s="6" t="str">
        <f t="shared" si="82"/>
        <v/>
      </c>
      <c r="F511" s="7" t="str">
        <f t="shared" si="74"/>
        <v/>
      </c>
      <c r="G511" s="9"/>
      <c r="H511" s="11"/>
      <c r="I511" s="11"/>
      <c r="J511" s="9"/>
      <c r="K511" s="6">
        <f t="shared" si="83"/>
        <v>0</v>
      </c>
      <c r="Q511" s="12" t="str">
        <f t="shared" si="75"/>
        <v/>
      </c>
      <c r="R511" s="12" t="str">
        <f t="shared" si="76"/>
        <v/>
      </c>
      <c r="S511" s="12">
        <f t="shared" si="77"/>
        <v>0</v>
      </c>
      <c r="T511" s="13" t="str">
        <f t="shared" si="78"/>
        <v/>
      </c>
      <c r="U511" s="12" t="str">
        <f t="shared" si="79"/>
        <v/>
      </c>
      <c r="V511" s="14" t="str">
        <f>IFERROR(F511*PE!$F$20,"")</f>
        <v/>
      </c>
      <c r="W511" s="12">
        <f t="shared" si="80"/>
        <v>0</v>
      </c>
      <c r="X511" s="12">
        <f t="shared" si="81"/>
        <v>0</v>
      </c>
    </row>
    <row r="512" spans="2:24" ht="14.45" customHeight="1" x14ac:dyDescent="0.25"/>
  </sheetData>
  <sheetProtection algorithmName="SHA-512" hashValue="d1NvcV94jWQTmgwK+ohs9oCYxZK8gf6JQ7+K3E05IW6y0YiFsUf6Cz7SnnRmGmCnVOhifOW0uhCrXQ09znBiJg==" saltValue="m81RE2JF36DnAKL5VTg2BA==" spinCount="100000" sheet="1" objects="1" scenarios="1" selectLockedCells="1"/>
  <pageMargins left="0.511811024" right="0.511811024" top="0.78740157499999996" bottom="0.78740157499999996" header="0.31496062000000002" footer="0.31496062000000002"/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3">
    <tabColor theme="8" tint="-0.499984740745262"/>
  </sheetPr>
  <dimension ref="A1:M30"/>
  <sheetViews>
    <sheetView showGridLines="0" showRowColHeaders="0" workbookViewId="0">
      <selection activeCell="B6" sqref="B6"/>
    </sheetView>
  </sheetViews>
  <sheetFormatPr defaultColWidth="0" defaultRowHeight="14.45" customHeight="1" zeroHeight="1" x14ac:dyDescent="0.25"/>
  <cols>
    <col min="1" max="1" width="1.7109375" customWidth="1"/>
    <col min="2" max="2" width="40.7109375" customWidth="1"/>
    <col min="3" max="3" width="17.7109375" customWidth="1"/>
    <col min="4" max="4" width="1.7109375" customWidth="1"/>
    <col min="5" max="5" width="40.7109375" customWidth="1"/>
    <col min="6" max="6" width="17.7109375" customWidth="1"/>
    <col min="7" max="7" width="1.7109375" customWidth="1"/>
    <col min="8" max="8" width="52.28515625" customWidth="1"/>
    <col min="9" max="9" width="25.7109375" customWidth="1"/>
    <col min="10" max="10" width="1.7109375" customWidth="1"/>
    <col min="11" max="11" width="25" hidden="1" customWidth="1"/>
    <col min="12" max="12" width="6.7109375" hidden="1" customWidth="1"/>
    <col min="13" max="13" width="3.85546875" hidden="1" customWidth="1"/>
    <col min="14" max="16384" width="8.85546875" hidden="1"/>
  </cols>
  <sheetData>
    <row r="1" spans="2:9" s="28" customFormat="1" ht="15" x14ac:dyDescent="0.25"/>
    <row r="2" spans="2:9" s="28" customFormat="1" ht="15" x14ac:dyDescent="0.25"/>
    <row r="3" spans="2:9" s="28" customFormat="1" ht="15" x14ac:dyDescent="0.25"/>
    <row r="4" spans="2:9" ht="1.9" customHeight="1" x14ac:dyDescent="0.25"/>
    <row r="5" spans="2:9" s="1" customFormat="1" ht="4.9000000000000004" customHeight="1" x14ac:dyDescent="0.25"/>
    <row r="6" spans="2:9" ht="3" customHeight="1" x14ac:dyDescent="0.25"/>
    <row r="7" spans="2:9" s="1" customFormat="1" ht="4.9000000000000004" customHeight="1" x14ac:dyDescent="0.25"/>
    <row r="8" spans="2:9" ht="1.9" customHeight="1" x14ac:dyDescent="0.25"/>
    <row r="9" spans="2:9" ht="25.15" customHeight="1" x14ac:dyDescent="0.25"/>
    <row r="10" spans="2:9" ht="25.15" customHeight="1" thickBot="1" x14ac:dyDescent="0.3"/>
    <row r="11" spans="2:9" ht="34.9" customHeight="1" thickBot="1" x14ac:dyDescent="0.3">
      <c r="B11" s="45" t="s">
        <v>26</v>
      </c>
      <c r="C11" s="46" t="s">
        <v>24</v>
      </c>
      <c r="E11" s="45" t="s">
        <v>26</v>
      </c>
      <c r="F11" s="45" t="s">
        <v>24</v>
      </c>
      <c r="H11" s="48" t="s">
        <v>45</v>
      </c>
      <c r="I11" s="49" t="s">
        <v>5</v>
      </c>
    </row>
    <row r="12" spans="2:9" ht="16.149999999999999" customHeight="1" thickBot="1" x14ac:dyDescent="0.3">
      <c r="B12" s="66" t="s">
        <v>28</v>
      </c>
      <c r="C12" s="67">
        <f>IFERROR(AVERAGEIF(Cad!C12:C511,"&gt;0"),"")</f>
        <v>96.666666666666671</v>
      </c>
      <c r="E12" s="64" t="s">
        <v>38</v>
      </c>
      <c r="F12" s="70">
        <f>SUM(Cad!N12:N51)</f>
        <v>16030</v>
      </c>
      <c r="H12" s="69" t="str">
        <f>"Receita do(a) "&amp;I11&amp;" no Ponto de Equilíbrio"</f>
        <v>Receita do(a) Camisa no Ponto de Equilíbrio</v>
      </c>
      <c r="I12" s="71">
        <f>IFERROR(VLOOKUP(I11,Cad!$B$12:$X$511,20,0),"")</f>
        <v>7862.2110322728322</v>
      </c>
    </row>
    <row r="13" spans="2:9" ht="16.149999999999999" customHeight="1" thickBot="1" x14ac:dyDescent="0.3">
      <c r="B13" s="66"/>
      <c r="C13" s="67"/>
      <c r="E13" s="64"/>
      <c r="F13" s="70"/>
      <c r="H13" s="69"/>
      <c r="I13" s="71"/>
    </row>
    <row r="14" spans="2:9" ht="15.75" thickBot="1" x14ac:dyDescent="0.3">
      <c r="B14" s="66"/>
      <c r="C14" s="67"/>
      <c r="E14" s="64"/>
      <c r="F14" s="70"/>
      <c r="H14" s="69" t="s">
        <v>41</v>
      </c>
      <c r="I14" s="72">
        <f>IFERROR(VLOOKUP(I11,Cad!$B$12:$X$511,21,0),"")</f>
        <v>78.622110322728318</v>
      </c>
    </row>
    <row r="15" spans="2:9" ht="16.149999999999999" customHeight="1" thickBot="1" x14ac:dyDescent="0.3">
      <c r="B15" s="66" t="s">
        <v>32</v>
      </c>
      <c r="C15" s="67">
        <f>IFERROR(AVERAGEIF(Cad!K12:K511,"&gt;0"),"")</f>
        <v>42.833333333333336</v>
      </c>
      <c r="E15" s="64"/>
      <c r="F15" s="70"/>
      <c r="H15" s="69"/>
      <c r="I15" s="72"/>
    </row>
    <row r="16" spans="2:9" ht="16.149999999999999" customHeight="1" thickBot="1" x14ac:dyDescent="0.3">
      <c r="B16" s="66"/>
      <c r="C16" s="67"/>
      <c r="E16" s="65" t="s">
        <v>39</v>
      </c>
      <c r="F16" s="70">
        <f>IFERROR(F12/(C15/C12),"")</f>
        <v>36176.653696498055</v>
      </c>
      <c r="H16" s="69" t="s">
        <v>42</v>
      </c>
      <c r="I16" s="71">
        <f>IFERROR(VLOOKUP(I11,Cad!$B$12:$X$511,10,0)*I14,"")</f>
        <v>3144.8844129091326</v>
      </c>
    </row>
    <row r="17" spans="2:9" ht="16.149999999999999" customHeight="1" thickBot="1" x14ac:dyDescent="0.3">
      <c r="B17" s="66"/>
      <c r="C17" s="67"/>
      <c r="E17" s="65"/>
      <c r="F17" s="70"/>
      <c r="H17" s="69"/>
      <c r="I17" s="71"/>
    </row>
    <row r="18" spans="2:9" ht="16.149999999999999" customHeight="1" thickBot="1" x14ac:dyDescent="0.3">
      <c r="B18" s="61" t="s">
        <v>36</v>
      </c>
      <c r="C18" s="63">
        <f>SUM(Cad!K12:K511)</f>
        <v>128.5</v>
      </c>
      <c r="E18" s="65"/>
      <c r="F18" s="70"/>
      <c r="H18" s="69" t="s">
        <v>43</v>
      </c>
      <c r="I18" s="71">
        <f>IFERROR(VLOOKUP(I11,Cad!$B$12:$X$511,18,0),"")</f>
        <v>60</v>
      </c>
    </row>
    <row r="19" spans="2:9" ht="16.149999999999999" customHeight="1" thickBot="1" x14ac:dyDescent="0.3">
      <c r="B19" s="61"/>
      <c r="C19" s="63"/>
      <c r="E19" s="65"/>
      <c r="F19" s="70"/>
      <c r="H19" s="69"/>
      <c r="I19" s="71"/>
    </row>
    <row r="20" spans="2:9" ht="15" customHeight="1" thickBot="1" x14ac:dyDescent="0.3">
      <c r="B20" s="61"/>
      <c r="C20" s="63"/>
      <c r="E20" s="65" t="s">
        <v>40</v>
      </c>
      <c r="F20" s="68">
        <f>IFERROR(F16/C12,"")</f>
        <v>374.24124513618676</v>
      </c>
      <c r="H20" s="69" t="s">
        <v>44</v>
      </c>
      <c r="I20" s="71">
        <f>IFERROR(VLOOKUP(I11,Cad!$B$12:$X$511,5,0)*I18,"")</f>
        <v>12.605042016806722</v>
      </c>
    </row>
    <row r="21" spans="2:9" ht="16.149999999999999" customHeight="1" thickBot="1" x14ac:dyDescent="0.3">
      <c r="B21" s="62" t="s">
        <v>37</v>
      </c>
      <c r="C21" s="63">
        <f>IFERROR(AVERAGEIF(Cad!K12:K511,"&gt;0"),"")</f>
        <v>42.833333333333336</v>
      </c>
      <c r="E21" s="65"/>
      <c r="F21" s="68"/>
      <c r="H21" s="69"/>
      <c r="I21" s="71"/>
    </row>
    <row r="22" spans="2:9" ht="16.149999999999999" customHeight="1" thickBot="1" x14ac:dyDescent="0.3">
      <c r="B22" s="62"/>
      <c r="C22" s="63"/>
      <c r="E22" s="65"/>
      <c r="F22" s="68"/>
    </row>
    <row r="23" spans="2:9" ht="15.75" thickBot="1" x14ac:dyDescent="0.3">
      <c r="B23" s="62"/>
      <c r="C23" s="63"/>
      <c r="E23" s="65"/>
      <c r="F23" s="68"/>
    </row>
    <row r="24" spans="2:9" ht="15" x14ac:dyDescent="0.25"/>
    <row r="25" spans="2:9" ht="15" x14ac:dyDescent="0.25"/>
    <row r="26" spans="2:9" ht="15" x14ac:dyDescent="0.25"/>
    <row r="27" spans="2:9" ht="15" x14ac:dyDescent="0.25"/>
    <row r="28" spans="2:9" ht="15" x14ac:dyDescent="0.25"/>
    <row r="29" spans="2:9" ht="15" x14ac:dyDescent="0.25"/>
    <row r="30" spans="2:9" ht="15" x14ac:dyDescent="0.25"/>
  </sheetData>
  <sheetProtection algorithmName="SHA-512" hashValue="1sr68U0pJiFhk9TcSoJ5IPmpXs/P1ifeOp4s36g0iSBCn3QuvP25v0LQH+cQNeq/PNbZYa4GHRNpm+Ayww2VCw==" saltValue="Tw7D/IIDc3oo3VDUl2UziA==" spinCount="100000" sheet="1" objects="1" scenarios="1"/>
  <mergeCells count="24">
    <mergeCell ref="I12:I13"/>
    <mergeCell ref="I14:I15"/>
    <mergeCell ref="I16:I17"/>
    <mergeCell ref="I18:I19"/>
    <mergeCell ref="I20:I21"/>
    <mergeCell ref="F20:F23"/>
    <mergeCell ref="H12:H13"/>
    <mergeCell ref="H14:H15"/>
    <mergeCell ref="H16:H17"/>
    <mergeCell ref="H18:H19"/>
    <mergeCell ref="H20:H21"/>
    <mergeCell ref="F12:F15"/>
    <mergeCell ref="F16:F19"/>
    <mergeCell ref="B18:B20"/>
    <mergeCell ref="B21:B23"/>
    <mergeCell ref="C18:C20"/>
    <mergeCell ref="C21:C23"/>
    <mergeCell ref="E12:E15"/>
    <mergeCell ref="E16:E19"/>
    <mergeCell ref="E20:E23"/>
    <mergeCell ref="B12:B14"/>
    <mergeCell ref="C12:C14"/>
    <mergeCell ref="B15:B17"/>
    <mergeCell ref="C15:C17"/>
  </mergeCells>
  <dataValidations count="1">
    <dataValidation type="list" allowBlank="1" showInputMessage="1" showErrorMessage="1" sqref="I11">
      <formula1>produtos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ignoredErrors>
    <ignoredError sqref="C18" 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ilha4">
    <tabColor theme="8" tint="-0.499984740745262"/>
  </sheetPr>
  <dimension ref="A1:M526"/>
  <sheetViews>
    <sheetView showGridLines="0" showRowColHeaders="0" workbookViewId="0">
      <pane ySplit="10" topLeftCell="A11" activePane="bottomLeft" state="frozen"/>
      <selection pane="bottomLeft" activeCell="D17" sqref="D17"/>
    </sheetView>
  </sheetViews>
  <sheetFormatPr defaultColWidth="0" defaultRowHeight="0" customHeight="1" zeroHeight="1" x14ac:dyDescent="0.25"/>
  <cols>
    <col min="1" max="1" width="1.7109375" customWidth="1"/>
    <col min="2" max="2" width="40.7109375" customWidth="1"/>
    <col min="3" max="3" width="23.5703125" bestFit="1" customWidth="1"/>
    <col min="4" max="4" width="21.7109375" customWidth="1"/>
    <col min="5" max="5" width="18.42578125" bestFit="1" customWidth="1"/>
    <col min="6" max="6" width="22.28515625" customWidth="1"/>
    <col min="7" max="7" width="15.140625" customWidth="1"/>
    <col min="8" max="8" width="57" customWidth="1"/>
    <col min="9" max="9" width="1.7109375" customWidth="1"/>
    <col min="10" max="10" width="25" hidden="1" customWidth="1"/>
    <col min="11" max="11" width="6.7109375" hidden="1" customWidth="1"/>
    <col min="12" max="13" width="3.85546875" hidden="1" customWidth="1"/>
    <col min="14" max="16384" width="8.85546875" hidden="1"/>
  </cols>
  <sheetData>
    <row r="1" spans="2:9" s="28" customFormat="1" ht="15" x14ac:dyDescent="0.25"/>
    <row r="2" spans="2:9" s="28" customFormat="1" ht="15" x14ac:dyDescent="0.25"/>
    <row r="3" spans="2:9" s="28" customFormat="1" ht="15" x14ac:dyDescent="0.25"/>
    <row r="4" spans="2:9" ht="1.9" customHeight="1" x14ac:dyDescent="0.25"/>
    <row r="5" spans="2:9" s="1" customFormat="1" ht="4.9000000000000004" customHeight="1" x14ac:dyDescent="0.25"/>
    <row r="6" spans="2:9" ht="3" customHeight="1" x14ac:dyDescent="0.25"/>
    <row r="7" spans="2:9" s="1" customFormat="1" ht="4.9000000000000004" customHeight="1" x14ac:dyDescent="0.25"/>
    <row r="8" spans="2:9" ht="1.9" customHeight="1" x14ac:dyDescent="0.25"/>
    <row r="9" spans="2:9" ht="25.15" customHeight="1" thickBot="1" x14ac:dyDescent="0.3"/>
    <row r="10" spans="2:9" ht="34.9" customHeight="1" thickBot="1" x14ac:dyDescent="0.3">
      <c r="B10" s="39" t="s">
        <v>46</v>
      </c>
      <c r="C10" s="39" t="s">
        <v>47</v>
      </c>
      <c r="D10" s="39" t="s">
        <v>0</v>
      </c>
      <c r="E10" s="23" t="s">
        <v>48</v>
      </c>
      <c r="F10" s="23" t="s">
        <v>49</v>
      </c>
      <c r="G10" s="23" t="s">
        <v>50</v>
      </c>
      <c r="H10" s="23" t="s">
        <v>51</v>
      </c>
    </row>
    <row r="11" spans="2:9" ht="16.149999999999999" customHeight="1" thickBot="1" x14ac:dyDescent="0.3">
      <c r="B11" s="24" t="s">
        <v>52</v>
      </c>
      <c r="C11" s="24" t="s">
        <v>53</v>
      </c>
      <c r="D11" s="24" t="s">
        <v>5</v>
      </c>
      <c r="E11" s="4">
        <v>110</v>
      </c>
      <c r="F11" s="6">
        <f>IFERROR(IF(D11="","",VLOOKUP(D11,Cad!$B$12:$C$511,2,0)),"")</f>
        <v>100</v>
      </c>
      <c r="G11" s="6">
        <f>IF(F11="","",F11-E11)</f>
        <v>-10</v>
      </c>
      <c r="H11" s="25" t="str">
        <f>IFERROR(IF(G11&lt;0,"Seu preço está  "&amp;-I11*100&amp;" % mais barato. Vale aumentar?",IF(G11&gt;0,"Seu preço está "&amp;I11*100&amp;"% mais caro. Diminuir preço?","Seu preço está igual ao de mercado. Manter o preço?")),"")</f>
        <v>Seu preço está  9 % mais barato. Vale aumentar?</v>
      </c>
      <c r="I11" s="51">
        <f>IFERROR(ROUND(F11/E11-1,2),"")</f>
        <v>-0.09</v>
      </c>
    </row>
    <row r="12" spans="2:9" ht="16.149999999999999" customHeight="1" thickBot="1" x14ac:dyDescent="0.3">
      <c r="B12" s="24" t="s">
        <v>54</v>
      </c>
      <c r="C12" s="24" t="s">
        <v>55</v>
      </c>
      <c r="D12" s="24" t="s">
        <v>9</v>
      </c>
      <c r="E12" s="4">
        <v>110</v>
      </c>
      <c r="F12" s="6" t="str">
        <f>IFERROR(IF(D12="","",VLOOKUP(D12,Cad!$B$12:$C$511,2,0)),"")</f>
        <v/>
      </c>
      <c r="G12" s="6" t="str">
        <f t="shared" ref="G12:G20" si="0">IF(F12="","",F12-E12)</f>
        <v/>
      </c>
      <c r="H12" s="25" t="str">
        <f t="shared" ref="H12:H60" si="1">IFERROR(IF(G12&lt;0,"Seu preço está  "&amp;-I12*100&amp;" % mais barato. Vale aumentar?",IF(G12&gt;0,"Seu preço está "&amp;I12*100&amp;"% mais caro. Diminuir preço?","Seu preço está igual ao de mercado. Manter o preço?")),"")</f>
        <v/>
      </c>
      <c r="I12" s="51" t="str">
        <f t="shared" ref="I12:I16" si="2">IFERROR(ROUND(F12/E12-1,2),"")</f>
        <v/>
      </c>
    </row>
    <row r="13" spans="2:9" ht="15" customHeight="1" thickBot="1" x14ac:dyDescent="0.3">
      <c r="B13" s="24" t="s">
        <v>56</v>
      </c>
      <c r="C13" s="24" t="s">
        <v>57</v>
      </c>
      <c r="D13" s="24" t="s">
        <v>6</v>
      </c>
      <c r="E13" s="4">
        <v>150</v>
      </c>
      <c r="F13" s="6">
        <f>IFERROR(IF(D13="","",VLOOKUP(D13,Cad!$B$12:$C$511,2,0)),"")</f>
        <v>120</v>
      </c>
      <c r="G13" s="6">
        <f t="shared" si="0"/>
        <v>-30</v>
      </c>
      <c r="H13" s="25" t="str">
        <f t="shared" si="1"/>
        <v>Seu preço está  20 % mais barato. Vale aumentar?</v>
      </c>
      <c r="I13" s="51">
        <f t="shared" si="2"/>
        <v>-0.2</v>
      </c>
    </row>
    <row r="14" spans="2:9" ht="16.149999999999999" customHeight="1" thickBot="1" x14ac:dyDescent="0.3">
      <c r="B14" s="24" t="s">
        <v>58</v>
      </c>
      <c r="C14" s="24" t="s">
        <v>53</v>
      </c>
      <c r="D14" s="24" t="s">
        <v>8</v>
      </c>
      <c r="E14" s="4">
        <v>98</v>
      </c>
      <c r="F14" s="6" t="str">
        <f>IFERROR(IF(D14="","",VLOOKUP(D14,Cad!$B$12:$C$511,2,0)),"")</f>
        <v/>
      </c>
      <c r="G14" s="6" t="str">
        <f t="shared" si="0"/>
        <v/>
      </c>
      <c r="H14" s="25" t="str">
        <f t="shared" si="1"/>
        <v/>
      </c>
      <c r="I14" s="51" t="str">
        <f t="shared" si="2"/>
        <v/>
      </c>
    </row>
    <row r="15" spans="2:9" ht="16.149999999999999" customHeight="1" thickBot="1" x14ac:dyDescent="0.3">
      <c r="B15" s="24" t="s">
        <v>59</v>
      </c>
      <c r="C15" s="24" t="s">
        <v>57</v>
      </c>
      <c r="D15" s="24" t="s">
        <v>10</v>
      </c>
      <c r="E15" s="4">
        <v>140</v>
      </c>
      <c r="F15" s="6" t="str">
        <f>IFERROR(IF(D15="","",VLOOKUP(D15,Cad!$B$12:$C$511,2,0)),"")</f>
        <v/>
      </c>
      <c r="G15" s="6" t="str">
        <f t="shared" si="0"/>
        <v/>
      </c>
      <c r="H15" s="25" t="str">
        <f t="shared" si="1"/>
        <v/>
      </c>
      <c r="I15" s="51" t="str">
        <f t="shared" si="2"/>
        <v/>
      </c>
    </row>
    <row r="16" spans="2:9" ht="16.149999999999999" customHeight="1" thickBot="1" x14ac:dyDescent="0.3">
      <c r="B16" s="24" t="s">
        <v>60</v>
      </c>
      <c r="C16" s="24" t="s">
        <v>53</v>
      </c>
      <c r="D16" s="24" t="s">
        <v>11</v>
      </c>
      <c r="E16" s="4">
        <v>16</v>
      </c>
      <c r="F16" s="6" t="str">
        <f>IFERROR(IF(D16="","",VLOOKUP(D16,Cad!$B$12:$C$511,2,0)),"")</f>
        <v/>
      </c>
      <c r="G16" s="6" t="str">
        <f t="shared" si="0"/>
        <v/>
      </c>
      <c r="H16" s="25" t="str">
        <f t="shared" si="1"/>
        <v/>
      </c>
      <c r="I16" s="51" t="str">
        <f t="shared" si="2"/>
        <v/>
      </c>
    </row>
    <row r="17" spans="2:9" ht="16.149999999999999" customHeight="1" thickBot="1" x14ac:dyDescent="0.3">
      <c r="B17" s="24"/>
      <c r="C17" s="24"/>
      <c r="D17" s="24"/>
      <c r="E17" s="4"/>
      <c r="F17" s="6" t="str">
        <f>IFERROR(IF(D17="","",VLOOKUP(D17,Cad!$B$12:$C$511,2,0)),"")</f>
        <v/>
      </c>
      <c r="G17" s="6" t="str">
        <f t="shared" si="0"/>
        <v/>
      </c>
      <c r="H17" s="25" t="str">
        <f t="shared" si="1"/>
        <v/>
      </c>
      <c r="I17" s="51" t="str">
        <f>IFERROR(ROUND(F17/E17-1,2),"")</f>
        <v/>
      </c>
    </row>
    <row r="18" spans="2:9" ht="16.149999999999999" customHeight="1" thickBot="1" x14ac:dyDescent="0.3">
      <c r="B18" s="24"/>
      <c r="C18" s="24"/>
      <c r="D18" s="24"/>
      <c r="E18" s="4"/>
      <c r="F18" s="6" t="str">
        <f>IFERROR(IF(D18="","",VLOOKUP(D18,Cad!$B$12:$C$511,2,0)),"")</f>
        <v/>
      </c>
      <c r="G18" s="6" t="str">
        <f t="shared" si="0"/>
        <v/>
      </c>
      <c r="H18" s="25" t="str">
        <f t="shared" si="1"/>
        <v/>
      </c>
      <c r="I18" s="51" t="str">
        <f t="shared" ref="I18:I51" si="3">IFERROR(ROUND(F18/E18-1,2),"")</f>
        <v/>
      </c>
    </row>
    <row r="19" spans="2:9" ht="15" customHeight="1" thickBot="1" x14ac:dyDescent="0.3">
      <c r="B19" s="24"/>
      <c r="C19" s="24"/>
      <c r="D19" s="24"/>
      <c r="E19" s="4"/>
      <c r="F19" s="6" t="str">
        <f>IFERROR(IF(D19="","",VLOOKUP(D19,Cad!$B$12:$C$511,2,0)),"")</f>
        <v/>
      </c>
      <c r="G19" s="6" t="str">
        <f t="shared" si="0"/>
        <v/>
      </c>
      <c r="H19" s="25" t="str">
        <f t="shared" si="1"/>
        <v/>
      </c>
      <c r="I19" s="51" t="str">
        <f t="shared" si="3"/>
        <v/>
      </c>
    </row>
    <row r="20" spans="2:9" ht="16.149999999999999" customHeight="1" thickBot="1" x14ac:dyDescent="0.3">
      <c r="B20" s="24"/>
      <c r="C20" s="24"/>
      <c r="D20" s="24"/>
      <c r="E20" s="4"/>
      <c r="F20" s="6" t="str">
        <f>IFERROR(IF(D20="","",VLOOKUP(D20,Cad!$B$12:$C$511,2,0)),"")</f>
        <v/>
      </c>
      <c r="G20" s="6" t="str">
        <f t="shared" si="0"/>
        <v/>
      </c>
      <c r="H20" s="25" t="str">
        <f t="shared" si="1"/>
        <v/>
      </c>
      <c r="I20" s="51" t="str">
        <f t="shared" si="3"/>
        <v/>
      </c>
    </row>
    <row r="21" spans="2:9" ht="16.149999999999999" customHeight="1" thickBot="1" x14ac:dyDescent="0.3">
      <c r="B21" s="24"/>
      <c r="C21" s="24"/>
      <c r="D21" s="24"/>
      <c r="E21" s="4"/>
      <c r="F21" s="6" t="str">
        <f>IFERROR(IF(D21="","",VLOOKUP(D21,Cad!$B$12:$C$511,2,0)),"")</f>
        <v/>
      </c>
      <c r="G21" s="6" t="str">
        <f t="shared" ref="G21:G23" si="4">IF(F21="","",F21-E21)</f>
        <v/>
      </c>
      <c r="H21" s="25" t="str">
        <f t="shared" si="1"/>
        <v/>
      </c>
      <c r="I21" s="51" t="str">
        <f t="shared" si="3"/>
        <v/>
      </c>
    </row>
    <row r="22" spans="2:9" ht="15" customHeight="1" thickBot="1" x14ac:dyDescent="0.3">
      <c r="B22" s="24"/>
      <c r="C22" s="24"/>
      <c r="D22" s="24"/>
      <c r="E22" s="4"/>
      <c r="F22" s="6" t="str">
        <f>IFERROR(IF(D22="","",VLOOKUP(D22,Cad!$B$12:$C$511,2,0)),"")</f>
        <v/>
      </c>
      <c r="G22" s="6" t="str">
        <f t="shared" si="4"/>
        <v/>
      </c>
      <c r="H22" s="25" t="str">
        <f t="shared" si="1"/>
        <v/>
      </c>
      <c r="I22" s="51" t="str">
        <f t="shared" si="3"/>
        <v/>
      </c>
    </row>
    <row r="23" spans="2:9" ht="16.5" thickBot="1" x14ac:dyDescent="0.3">
      <c r="B23" s="24"/>
      <c r="C23" s="24"/>
      <c r="D23" s="24"/>
      <c r="E23" s="4"/>
      <c r="F23" s="6" t="str">
        <f>IFERROR(IF(D23="","",VLOOKUP(D23,Cad!$B$12:$C$511,2,0)),"")</f>
        <v/>
      </c>
      <c r="G23" s="6" t="str">
        <f t="shared" si="4"/>
        <v/>
      </c>
      <c r="H23" s="25" t="str">
        <f t="shared" si="1"/>
        <v/>
      </c>
      <c r="I23" s="51" t="str">
        <f t="shared" si="3"/>
        <v/>
      </c>
    </row>
    <row r="24" spans="2:9" ht="16.5" thickBot="1" x14ac:dyDescent="0.3">
      <c r="B24" s="24"/>
      <c r="C24" s="24"/>
      <c r="D24" s="24"/>
      <c r="E24" s="4"/>
      <c r="F24" s="6" t="str">
        <f>IFERROR(IF(D24="","",VLOOKUP(D24,Cad!$B$12:$C$511,2,0)),"")</f>
        <v/>
      </c>
      <c r="G24" s="6" t="str">
        <f t="shared" ref="G24:G60" si="5">IF(F24="","",F24-E24)</f>
        <v/>
      </c>
      <c r="H24" s="25" t="str">
        <f t="shared" si="1"/>
        <v/>
      </c>
      <c r="I24" s="51" t="str">
        <f t="shared" si="3"/>
        <v/>
      </c>
    </row>
    <row r="25" spans="2:9" ht="16.5" thickBot="1" x14ac:dyDescent="0.3">
      <c r="B25" s="24"/>
      <c r="C25" s="24"/>
      <c r="D25" s="24"/>
      <c r="E25" s="4"/>
      <c r="F25" s="6" t="str">
        <f>IFERROR(IF(D25="","",VLOOKUP(D25,Cad!$B$12:$C$511,2,0)),"")</f>
        <v/>
      </c>
      <c r="G25" s="6" t="str">
        <f t="shared" si="5"/>
        <v/>
      </c>
      <c r="H25" s="25" t="str">
        <f t="shared" si="1"/>
        <v/>
      </c>
      <c r="I25" s="51" t="str">
        <f t="shared" si="3"/>
        <v/>
      </c>
    </row>
    <row r="26" spans="2:9" ht="16.5" thickBot="1" x14ac:dyDescent="0.3">
      <c r="B26" s="24"/>
      <c r="C26" s="24"/>
      <c r="D26" s="24"/>
      <c r="E26" s="4"/>
      <c r="F26" s="6" t="str">
        <f>IFERROR(IF(D26="","",VLOOKUP(D26,Cad!$B$12:$C$511,2,0)),"")</f>
        <v/>
      </c>
      <c r="G26" s="6" t="str">
        <f t="shared" si="5"/>
        <v/>
      </c>
      <c r="H26" s="25" t="str">
        <f t="shared" si="1"/>
        <v/>
      </c>
      <c r="I26" s="51" t="str">
        <f t="shared" si="3"/>
        <v/>
      </c>
    </row>
    <row r="27" spans="2:9" ht="16.5" thickBot="1" x14ac:dyDescent="0.3">
      <c r="B27" s="24"/>
      <c r="C27" s="24"/>
      <c r="D27" s="24"/>
      <c r="E27" s="4"/>
      <c r="F27" s="6" t="str">
        <f>IFERROR(IF(D27="","",VLOOKUP(D27,Cad!$B$12:$C$511,2,0)),"")</f>
        <v/>
      </c>
      <c r="G27" s="6" t="str">
        <f t="shared" si="5"/>
        <v/>
      </c>
      <c r="H27" s="25" t="str">
        <f t="shared" si="1"/>
        <v/>
      </c>
      <c r="I27" s="51" t="str">
        <f t="shared" si="3"/>
        <v/>
      </c>
    </row>
    <row r="28" spans="2:9" ht="16.5" thickBot="1" x14ac:dyDescent="0.3">
      <c r="B28" s="24"/>
      <c r="C28" s="24"/>
      <c r="D28" s="24"/>
      <c r="E28" s="4"/>
      <c r="F28" s="6" t="str">
        <f>IFERROR(IF(D28="","",VLOOKUP(D28,Cad!$B$12:$C$511,2,0)),"")</f>
        <v/>
      </c>
      <c r="G28" s="6" t="str">
        <f t="shared" si="5"/>
        <v/>
      </c>
      <c r="H28" s="25" t="str">
        <f t="shared" si="1"/>
        <v/>
      </c>
      <c r="I28" s="51" t="str">
        <f t="shared" si="3"/>
        <v/>
      </c>
    </row>
    <row r="29" spans="2:9" ht="16.5" thickBot="1" x14ac:dyDescent="0.3">
      <c r="B29" s="24"/>
      <c r="C29" s="24"/>
      <c r="D29" s="24"/>
      <c r="E29" s="4"/>
      <c r="F29" s="6" t="str">
        <f>IFERROR(IF(D29="","",VLOOKUP(D29,Cad!$B$12:$C$511,2,0)),"")</f>
        <v/>
      </c>
      <c r="G29" s="6" t="str">
        <f t="shared" si="5"/>
        <v/>
      </c>
      <c r="H29" s="25" t="str">
        <f t="shared" si="1"/>
        <v/>
      </c>
      <c r="I29" s="51" t="str">
        <f t="shared" si="3"/>
        <v/>
      </c>
    </row>
    <row r="30" spans="2:9" ht="16.5" thickBot="1" x14ac:dyDescent="0.3">
      <c r="B30" s="24"/>
      <c r="C30" s="24"/>
      <c r="D30" s="24"/>
      <c r="E30" s="4"/>
      <c r="F30" s="6" t="str">
        <f>IFERROR(IF(D30="","",VLOOKUP(D30,Cad!$B$12:$C$511,2,0)),"")</f>
        <v/>
      </c>
      <c r="G30" s="6" t="str">
        <f t="shared" si="5"/>
        <v/>
      </c>
      <c r="H30" s="25" t="str">
        <f t="shared" si="1"/>
        <v/>
      </c>
      <c r="I30" s="51" t="str">
        <f t="shared" si="3"/>
        <v/>
      </c>
    </row>
    <row r="31" spans="2:9" ht="16.5" thickBot="1" x14ac:dyDescent="0.3">
      <c r="B31" s="24"/>
      <c r="C31" s="24"/>
      <c r="D31" s="24"/>
      <c r="E31" s="4"/>
      <c r="F31" s="6" t="str">
        <f>IFERROR(IF(D31="","",VLOOKUP(D31,Cad!$B$12:$C$511,2,0)),"")</f>
        <v/>
      </c>
      <c r="G31" s="6" t="str">
        <f t="shared" si="5"/>
        <v/>
      </c>
      <c r="H31" s="25" t="str">
        <f t="shared" si="1"/>
        <v/>
      </c>
      <c r="I31" s="51" t="str">
        <f t="shared" si="3"/>
        <v/>
      </c>
    </row>
    <row r="32" spans="2:9" ht="16.5" thickBot="1" x14ac:dyDescent="0.3">
      <c r="B32" s="24"/>
      <c r="C32" s="24"/>
      <c r="D32" s="24"/>
      <c r="E32" s="4"/>
      <c r="F32" s="6" t="str">
        <f>IFERROR(IF(D32="","",VLOOKUP(D32,Cad!$B$12:$C$511,2,0)),"")</f>
        <v/>
      </c>
      <c r="G32" s="6" t="str">
        <f t="shared" si="5"/>
        <v/>
      </c>
      <c r="H32" s="25" t="str">
        <f t="shared" si="1"/>
        <v/>
      </c>
      <c r="I32" s="51" t="str">
        <f t="shared" si="3"/>
        <v/>
      </c>
    </row>
    <row r="33" spans="2:9" ht="16.5" thickBot="1" x14ac:dyDescent="0.3">
      <c r="B33" s="24"/>
      <c r="C33" s="24"/>
      <c r="D33" s="24"/>
      <c r="E33" s="4"/>
      <c r="F33" s="6" t="str">
        <f>IFERROR(IF(D33="","",VLOOKUP(D33,Cad!$B$12:$C$511,2,0)),"")</f>
        <v/>
      </c>
      <c r="G33" s="6" t="str">
        <f t="shared" si="5"/>
        <v/>
      </c>
      <c r="H33" s="25" t="str">
        <f t="shared" si="1"/>
        <v/>
      </c>
      <c r="I33" s="51" t="str">
        <f t="shared" si="3"/>
        <v/>
      </c>
    </row>
    <row r="34" spans="2:9" ht="16.5" thickBot="1" x14ac:dyDescent="0.3">
      <c r="B34" s="24"/>
      <c r="C34" s="24"/>
      <c r="D34" s="24"/>
      <c r="E34" s="4"/>
      <c r="F34" s="6" t="str">
        <f>IFERROR(IF(D34="","",VLOOKUP(D34,Cad!$B$12:$C$511,2,0)),"")</f>
        <v/>
      </c>
      <c r="G34" s="6" t="str">
        <f t="shared" si="5"/>
        <v/>
      </c>
      <c r="H34" s="25" t="str">
        <f t="shared" si="1"/>
        <v/>
      </c>
      <c r="I34" s="51" t="str">
        <f t="shared" si="3"/>
        <v/>
      </c>
    </row>
    <row r="35" spans="2:9" ht="16.5" thickBot="1" x14ac:dyDescent="0.3">
      <c r="B35" s="24"/>
      <c r="C35" s="24"/>
      <c r="D35" s="24"/>
      <c r="E35" s="4"/>
      <c r="F35" s="6" t="str">
        <f>IFERROR(IF(D35="","",VLOOKUP(D35,Cad!$B$12:$C$511,2,0)),"")</f>
        <v/>
      </c>
      <c r="G35" s="6" t="str">
        <f t="shared" si="5"/>
        <v/>
      </c>
      <c r="H35" s="25" t="str">
        <f t="shared" si="1"/>
        <v/>
      </c>
      <c r="I35" s="51" t="str">
        <f t="shared" si="3"/>
        <v/>
      </c>
    </row>
    <row r="36" spans="2:9" ht="16.5" thickBot="1" x14ac:dyDescent="0.3">
      <c r="B36" s="24"/>
      <c r="C36" s="24"/>
      <c r="D36" s="24"/>
      <c r="E36" s="4"/>
      <c r="F36" s="6" t="str">
        <f>IFERROR(IF(D36="","",VLOOKUP(D36,Cad!$B$12:$C$511,2,0)),"")</f>
        <v/>
      </c>
      <c r="G36" s="6" t="str">
        <f t="shared" si="5"/>
        <v/>
      </c>
      <c r="H36" s="25" t="str">
        <f t="shared" si="1"/>
        <v/>
      </c>
      <c r="I36" s="51" t="str">
        <f t="shared" si="3"/>
        <v/>
      </c>
    </row>
    <row r="37" spans="2:9" ht="16.5" thickBot="1" x14ac:dyDescent="0.3">
      <c r="B37" s="24"/>
      <c r="C37" s="24"/>
      <c r="D37" s="24"/>
      <c r="E37" s="4"/>
      <c r="F37" s="6" t="str">
        <f>IFERROR(IF(D37="","",VLOOKUP(D37,Cad!$B$12:$C$511,2,0)),"")</f>
        <v/>
      </c>
      <c r="G37" s="6" t="str">
        <f t="shared" si="5"/>
        <v/>
      </c>
      <c r="H37" s="25" t="str">
        <f t="shared" si="1"/>
        <v/>
      </c>
      <c r="I37" s="51" t="str">
        <f t="shared" si="3"/>
        <v/>
      </c>
    </row>
    <row r="38" spans="2:9" ht="16.5" thickBot="1" x14ac:dyDescent="0.3">
      <c r="B38" s="24"/>
      <c r="C38" s="24"/>
      <c r="D38" s="24"/>
      <c r="E38" s="4"/>
      <c r="F38" s="6" t="str">
        <f>IFERROR(IF(D38="","",VLOOKUP(D38,Cad!$B$12:$C$511,2,0)),"")</f>
        <v/>
      </c>
      <c r="G38" s="6" t="str">
        <f t="shared" si="5"/>
        <v/>
      </c>
      <c r="H38" s="25" t="str">
        <f t="shared" si="1"/>
        <v/>
      </c>
      <c r="I38" s="51" t="str">
        <f t="shared" si="3"/>
        <v/>
      </c>
    </row>
    <row r="39" spans="2:9" ht="16.5" thickBot="1" x14ac:dyDescent="0.3">
      <c r="B39" s="24"/>
      <c r="C39" s="24"/>
      <c r="D39" s="24"/>
      <c r="E39" s="4"/>
      <c r="F39" s="6" t="str">
        <f>IFERROR(IF(D39="","",VLOOKUP(D39,Cad!$B$12:$C$511,2,0)),"")</f>
        <v/>
      </c>
      <c r="G39" s="6" t="str">
        <f t="shared" si="5"/>
        <v/>
      </c>
      <c r="H39" s="25" t="str">
        <f t="shared" si="1"/>
        <v/>
      </c>
      <c r="I39" s="51" t="str">
        <f t="shared" si="3"/>
        <v/>
      </c>
    </row>
    <row r="40" spans="2:9" ht="16.5" thickBot="1" x14ac:dyDescent="0.3">
      <c r="B40" s="24"/>
      <c r="C40" s="24"/>
      <c r="D40" s="24"/>
      <c r="E40" s="4"/>
      <c r="F40" s="6" t="str">
        <f>IFERROR(IF(D40="","",VLOOKUP(D40,Cad!$B$12:$C$511,2,0)),"")</f>
        <v/>
      </c>
      <c r="G40" s="6" t="str">
        <f t="shared" si="5"/>
        <v/>
      </c>
      <c r="H40" s="25" t="str">
        <f t="shared" si="1"/>
        <v/>
      </c>
      <c r="I40" s="51" t="str">
        <f t="shared" si="3"/>
        <v/>
      </c>
    </row>
    <row r="41" spans="2:9" ht="16.5" thickBot="1" x14ac:dyDescent="0.3">
      <c r="B41" s="24"/>
      <c r="C41" s="24"/>
      <c r="D41" s="24"/>
      <c r="E41" s="4"/>
      <c r="F41" s="6" t="str">
        <f>IFERROR(IF(D41="","",VLOOKUP(D41,Cad!$B$12:$C$511,2,0)),"")</f>
        <v/>
      </c>
      <c r="G41" s="6" t="str">
        <f t="shared" si="5"/>
        <v/>
      </c>
      <c r="H41" s="25" t="str">
        <f t="shared" si="1"/>
        <v/>
      </c>
      <c r="I41" s="51" t="str">
        <f t="shared" si="3"/>
        <v/>
      </c>
    </row>
    <row r="42" spans="2:9" ht="16.5" thickBot="1" x14ac:dyDescent="0.3">
      <c r="B42" s="24"/>
      <c r="C42" s="24"/>
      <c r="D42" s="24"/>
      <c r="E42" s="4"/>
      <c r="F42" s="6" t="str">
        <f>IFERROR(IF(D42="","",VLOOKUP(D42,Cad!$B$12:$C$511,2,0)),"")</f>
        <v/>
      </c>
      <c r="G42" s="6" t="str">
        <f t="shared" si="5"/>
        <v/>
      </c>
      <c r="H42" s="25" t="str">
        <f t="shared" si="1"/>
        <v/>
      </c>
      <c r="I42" s="51" t="str">
        <f t="shared" si="3"/>
        <v/>
      </c>
    </row>
    <row r="43" spans="2:9" ht="16.5" thickBot="1" x14ac:dyDescent="0.3">
      <c r="B43" s="24"/>
      <c r="C43" s="24"/>
      <c r="D43" s="24"/>
      <c r="E43" s="4"/>
      <c r="F43" s="6" t="str">
        <f>IFERROR(IF(D43="","",VLOOKUP(D43,Cad!$B$12:$C$511,2,0)),"")</f>
        <v/>
      </c>
      <c r="G43" s="6" t="str">
        <f t="shared" si="5"/>
        <v/>
      </c>
      <c r="H43" s="25" t="str">
        <f t="shared" si="1"/>
        <v/>
      </c>
      <c r="I43" s="51" t="str">
        <f t="shared" si="3"/>
        <v/>
      </c>
    </row>
    <row r="44" spans="2:9" ht="16.5" thickBot="1" x14ac:dyDescent="0.3">
      <c r="B44" s="24"/>
      <c r="C44" s="24"/>
      <c r="D44" s="24"/>
      <c r="E44" s="4"/>
      <c r="F44" s="6" t="str">
        <f>IFERROR(IF(D44="","",VLOOKUP(D44,Cad!$B$12:$C$511,2,0)),"")</f>
        <v/>
      </c>
      <c r="G44" s="6" t="str">
        <f t="shared" si="5"/>
        <v/>
      </c>
      <c r="H44" s="25" t="str">
        <f t="shared" si="1"/>
        <v/>
      </c>
      <c r="I44" s="51" t="str">
        <f t="shared" si="3"/>
        <v/>
      </c>
    </row>
    <row r="45" spans="2:9" ht="16.5" thickBot="1" x14ac:dyDescent="0.3">
      <c r="B45" s="24"/>
      <c r="C45" s="24"/>
      <c r="D45" s="24"/>
      <c r="E45" s="4"/>
      <c r="F45" s="6" t="str">
        <f>IFERROR(IF(D45="","",VLOOKUP(D45,Cad!$B$12:$C$511,2,0)),"")</f>
        <v/>
      </c>
      <c r="G45" s="6" t="str">
        <f t="shared" si="5"/>
        <v/>
      </c>
      <c r="H45" s="25" t="str">
        <f t="shared" si="1"/>
        <v/>
      </c>
      <c r="I45" s="51" t="str">
        <f t="shared" si="3"/>
        <v/>
      </c>
    </row>
    <row r="46" spans="2:9" ht="16.5" thickBot="1" x14ac:dyDescent="0.3">
      <c r="B46" s="24"/>
      <c r="C46" s="24"/>
      <c r="D46" s="24"/>
      <c r="E46" s="4"/>
      <c r="F46" s="6" t="str">
        <f>IFERROR(IF(D46="","",VLOOKUP(D46,Cad!$B$12:$C$511,2,0)),"")</f>
        <v/>
      </c>
      <c r="G46" s="6" t="str">
        <f t="shared" si="5"/>
        <v/>
      </c>
      <c r="H46" s="25" t="str">
        <f t="shared" si="1"/>
        <v/>
      </c>
      <c r="I46" s="51" t="str">
        <f t="shared" si="3"/>
        <v/>
      </c>
    </row>
    <row r="47" spans="2:9" ht="16.5" thickBot="1" x14ac:dyDescent="0.3">
      <c r="B47" s="24"/>
      <c r="C47" s="24"/>
      <c r="D47" s="24"/>
      <c r="E47" s="4"/>
      <c r="F47" s="6" t="str">
        <f>IFERROR(IF(D47="","",VLOOKUP(D47,Cad!$B$12:$C$511,2,0)),"")</f>
        <v/>
      </c>
      <c r="G47" s="6" t="str">
        <f t="shared" si="5"/>
        <v/>
      </c>
      <c r="H47" s="25" t="str">
        <f t="shared" si="1"/>
        <v/>
      </c>
      <c r="I47" s="51" t="str">
        <f t="shared" si="3"/>
        <v/>
      </c>
    </row>
    <row r="48" spans="2:9" ht="16.5" thickBot="1" x14ac:dyDescent="0.3">
      <c r="B48" s="24"/>
      <c r="C48" s="24"/>
      <c r="D48" s="24"/>
      <c r="E48" s="4"/>
      <c r="F48" s="6" t="str">
        <f>IFERROR(IF(D48="","",VLOOKUP(D48,Cad!$B$12:$C$511,2,0)),"")</f>
        <v/>
      </c>
      <c r="G48" s="6" t="str">
        <f t="shared" si="5"/>
        <v/>
      </c>
      <c r="H48" s="25" t="str">
        <f t="shared" si="1"/>
        <v/>
      </c>
      <c r="I48" s="51" t="str">
        <f t="shared" si="3"/>
        <v/>
      </c>
    </row>
    <row r="49" spans="2:9" ht="16.5" thickBot="1" x14ac:dyDescent="0.3">
      <c r="B49" s="24"/>
      <c r="C49" s="24"/>
      <c r="D49" s="24"/>
      <c r="E49" s="4"/>
      <c r="F49" s="6" t="str">
        <f>IFERROR(IF(D49="","",VLOOKUP(D49,Cad!$B$12:$C$511,2,0)),"")</f>
        <v/>
      </c>
      <c r="G49" s="6" t="str">
        <f t="shared" si="5"/>
        <v/>
      </c>
      <c r="H49" s="25" t="str">
        <f t="shared" si="1"/>
        <v/>
      </c>
      <c r="I49" s="51" t="str">
        <f t="shared" si="3"/>
        <v/>
      </c>
    </row>
    <row r="50" spans="2:9" ht="16.5" thickBot="1" x14ac:dyDescent="0.3">
      <c r="B50" s="24"/>
      <c r="C50" s="24"/>
      <c r="D50" s="24"/>
      <c r="E50" s="4"/>
      <c r="F50" s="6" t="str">
        <f>IFERROR(IF(D50="","",VLOOKUP(D50,Cad!$B$12:$C$511,2,0)),"")</f>
        <v/>
      </c>
      <c r="G50" s="6" t="str">
        <f t="shared" si="5"/>
        <v/>
      </c>
      <c r="H50" s="25" t="str">
        <f t="shared" si="1"/>
        <v/>
      </c>
      <c r="I50" s="51" t="str">
        <f t="shared" si="3"/>
        <v/>
      </c>
    </row>
    <row r="51" spans="2:9" ht="16.5" thickBot="1" x14ac:dyDescent="0.3">
      <c r="B51" s="24"/>
      <c r="C51" s="24"/>
      <c r="D51" s="24"/>
      <c r="E51" s="4"/>
      <c r="F51" s="6" t="str">
        <f>IFERROR(IF(D51="","",VLOOKUP(D51,Cad!$B$12:$C$511,2,0)),"")</f>
        <v/>
      </c>
      <c r="G51" s="6" t="str">
        <f t="shared" si="5"/>
        <v/>
      </c>
      <c r="H51" s="25" t="str">
        <f t="shared" si="1"/>
        <v/>
      </c>
      <c r="I51" s="51" t="str">
        <f t="shared" si="3"/>
        <v/>
      </c>
    </row>
    <row r="52" spans="2:9" ht="16.5" thickBot="1" x14ac:dyDescent="0.3">
      <c r="B52" s="24"/>
      <c r="C52" s="24"/>
      <c r="D52" s="24"/>
      <c r="E52" s="4"/>
      <c r="F52" s="6" t="str">
        <f>IFERROR(IF(D52="","",VLOOKUP(D52,Cad!$B$12:$C$511,2,0)),"")</f>
        <v/>
      </c>
      <c r="G52" s="6" t="str">
        <f t="shared" si="5"/>
        <v/>
      </c>
      <c r="H52" s="25" t="str">
        <f t="shared" si="1"/>
        <v>Seu preço está 0% mais caro. Diminuir preço?</v>
      </c>
    </row>
    <row r="53" spans="2:9" ht="16.5" thickBot="1" x14ac:dyDescent="0.3">
      <c r="B53" s="24"/>
      <c r="C53" s="24"/>
      <c r="D53" s="24"/>
      <c r="E53" s="4"/>
      <c r="F53" s="6" t="str">
        <f>IFERROR(IF(D53="","",VLOOKUP(D53,Cad!$B$12:$C$511,2,0)),"")</f>
        <v/>
      </c>
      <c r="G53" s="6" t="str">
        <f t="shared" si="5"/>
        <v/>
      </c>
      <c r="H53" s="25" t="str">
        <f t="shared" si="1"/>
        <v>Seu preço está 0% mais caro. Diminuir preço?</v>
      </c>
    </row>
    <row r="54" spans="2:9" ht="16.5" thickBot="1" x14ac:dyDescent="0.3">
      <c r="B54" s="24"/>
      <c r="C54" s="24"/>
      <c r="D54" s="24"/>
      <c r="E54" s="4"/>
      <c r="F54" s="6" t="str">
        <f>IFERROR(IF(D54="","",VLOOKUP(D54,Cad!$B$12:$C$511,2,0)),"")</f>
        <v/>
      </c>
      <c r="G54" s="6" t="str">
        <f t="shared" si="5"/>
        <v/>
      </c>
      <c r="H54" s="25" t="str">
        <f t="shared" si="1"/>
        <v>Seu preço está 0% mais caro. Diminuir preço?</v>
      </c>
    </row>
    <row r="55" spans="2:9" ht="16.5" thickBot="1" x14ac:dyDescent="0.3">
      <c r="B55" s="24"/>
      <c r="C55" s="24"/>
      <c r="D55" s="24"/>
      <c r="E55" s="4"/>
      <c r="F55" s="6" t="str">
        <f>IFERROR(IF(D55="","",VLOOKUP(D55,Cad!$B$12:$C$511,2,0)),"")</f>
        <v/>
      </c>
      <c r="G55" s="6" t="str">
        <f t="shared" si="5"/>
        <v/>
      </c>
      <c r="H55" s="25" t="str">
        <f t="shared" si="1"/>
        <v>Seu preço está 0% mais caro. Diminuir preço?</v>
      </c>
    </row>
    <row r="56" spans="2:9" ht="16.5" thickBot="1" x14ac:dyDescent="0.3">
      <c r="B56" s="24"/>
      <c r="C56" s="24"/>
      <c r="D56" s="24"/>
      <c r="E56" s="4"/>
      <c r="F56" s="6" t="str">
        <f>IFERROR(IF(D56="","",VLOOKUP(D56,Cad!$B$12:$C$511,2,0)),"")</f>
        <v/>
      </c>
      <c r="G56" s="6" t="str">
        <f t="shared" si="5"/>
        <v/>
      </c>
      <c r="H56" s="25" t="str">
        <f t="shared" si="1"/>
        <v>Seu preço está 0% mais caro. Diminuir preço?</v>
      </c>
    </row>
    <row r="57" spans="2:9" ht="16.5" thickBot="1" x14ac:dyDescent="0.3">
      <c r="B57" s="24"/>
      <c r="C57" s="24"/>
      <c r="D57" s="24"/>
      <c r="E57" s="4"/>
      <c r="F57" s="6" t="str">
        <f>IFERROR(IF(D57="","",VLOOKUP(D57,Cad!$B$12:$C$511,2,0)),"")</f>
        <v/>
      </c>
      <c r="G57" s="6" t="str">
        <f t="shared" si="5"/>
        <v/>
      </c>
      <c r="H57" s="25" t="str">
        <f t="shared" si="1"/>
        <v>Seu preço está 0% mais caro. Diminuir preço?</v>
      </c>
    </row>
    <row r="58" spans="2:9" ht="16.5" thickBot="1" x14ac:dyDescent="0.3">
      <c r="B58" s="24"/>
      <c r="C58" s="24"/>
      <c r="D58" s="24"/>
      <c r="E58" s="4"/>
      <c r="F58" s="6" t="str">
        <f>IFERROR(IF(D58="","",VLOOKUP(D58,Cad!$B$12:$C$511,2,0)),"")</f>
        <v/>
      </c>
      <c r="G58" s="6" t="str">
        <f t="shared" si="5"/>
        <v/>
      </c>
      <c r="H58" s="25" t="str">
        <f t="shared" si="1"/>
        <v>Seu preço está 0% mais caro. Diminuir preço?</v>
      </c>
    </row>
    <row r="59" spans="2:9" ht="16.5" thickBot="1" x14ac:dyDescent="0.3">
      <c r="B59" s="24"/>
      <c r="C59" s="24"/>
      <c r="D59" s="24"/>
      <c r="E59" s="4"/>
      <c r="F59" s="6" t="str">
        <f>IFERROR(IF(D59="","",VLOOKUP(D59,Cad!$B$12:$C$511,2,0)),"")</f>
        <v/>
      </c>
      <c r="G59" s="6" t="str">
        <f t="shared" si="5"/>
        <v/>
      </c>
      <c r="H59" s="25" t="str">
        <f t="shared" si="1"/>
        <v>Seu preço está 0% mais caro. Diminuir preço?</v>
      </c>
    </row>
    <row r="60" spans="2:9" ht="14.45" customHeight="1" thickBot="1" x14ac:dyDescent="0.3">
      <c r="B60" s="24"/>
      <c r="C60" s="24"/>
      <c r="D60" s="24"/>
      <c r="E60" s="4"/>
      <c r="F60" s="6" t="str">
        <f>IFERROR(IF(D60="","",VLOOKUP(D60,Cad!$B$12:$C$511,2,0)),"")</f>
        <v/>
      </c>
      <c r="G60" s="6" t="str">
        <f t="shared" si="5"/>
        <v/>
      </c>
      <c r="H60" s="25" t="str">
        <f t="shared" si="1"/>
        <v>Seu preço está 0% mais caro. Diminuir preço?</v>
      </c>
    </row>
    <row r="61" spans="2:9" ht="14.45" customHeight="1" x14ac:dyDescent="0.25"/>
    <row r="62" spans="2:9" ht="14.45" hidden="1" customHeight="1" x14ac:dyDescent="0.25"/>
    <row r="63" spans="2:9" ht="14.45" hidden="1" customHeight="1" x14ac:dyDescent="0.25"/>
    <row r="64" spans="2:9" ht="14.45" hidden="1" customHeight="1" x14ac:dyDescent="0.25"/>
    <row r="65" ht="14.45" hidden="1" customHeight="1" x14ac:dyDescent="0.25"/>
    <row r="66" ht="14.45" hidden="1" customHeight="1" x14ac:dyDescent="0.25"/>
    <row r="67" ht="14.45" hidden="1" customHeight="1" x14ac:dyDescent="0.25"/>
    <row r="68" ht="14.45" hidden="1" customHeight="1" x14ac:dyDescent="0.25"/>
    <row r="69" ht="14.45" hidden="1" customHeight="1" x14ac:dyDescent="0.25"/>
    <row r="70" ht="14.45" hidden="1" customHeight="1" x14ac:dyDescent="0.25"/>
    <row r="71" ht="14.45" hidden="1" customHeight="1" x14ac:dyDescent="0.25"/>
    <row r="72" ht="14.45" hidden="1" customHeight="1" x14ac:dyDescent="0.25"/>
    <row r="73" ht="14.45" hidden="1" customHeight="1" x14ac:dyDescent="0.25"/>
    <row r="74" ht="14.45" hidden="1" customHeight="1" x14ac:dyDescent="0.25"/>
    <row r="75" ht="14.45" hidden="1" customHeight="1" x14ac:dyDescent="0.25"/>
    <row r="76" ht="14.45" hidden="1" customHeight="1" x14ac:dyDescent="0.25"/>
    <row r="77" ht="14.45" hidden="1" customHeight="1" x14ac:dyDescent="0.25"/>
    <row r="78" ht="14.45" hidden="1" customHeight="1" x14ac:dyDescent="0.25"/>
    <row r="79" ht="14.45" hidden="1" customHeight="1" x14ac:dyDescent="0.25"/>
    <row r="80" ht="14.45" hidden="1" customHeight="1" x14ac:dyDescent="0.25"/>
    <row r="81" ht="14.45" hidden="1" customHeight="1" x14ac:dyDescent="0.25"/>
    <row r="82" ht="14.45" hidden="1" customHeight="1" x14ac:dyDescent="0.25"/>
    <row r="83" ht="14.45" hidden="1" customHeight="1" x14ac:dyDescent="0.25"/>
    <row r="84" ht="14.45" hidden="1" customHeight="1" x14ac:dyDescent="0.25"/>
    <row r="85" ht="14.45" hidden="1" customHeight="1" x14ac:dyDescent="0.25"/>
    <row r="86" ht="14.45" hidden="1" customHeight="1" x14ac:dyDescent="0.25"/>
    <row r="87" ht="14.45" hidden="1" customHeight="1" x14ac:dyDescent="0.25"/>
    <row r="88" ht="14.45" hidden="1" customHeight="1" x14ac:dyDescent="0.25"/>
    <row r="89" ht="14.45" hidden="1" customHeight="1" x14ac:dyDescent="0.25"/>
    <row r="90" ht="14.45" hidden="1" customHeight="1" x14ac:dyDescent="0.25"/>
    <row r="91" ht="14.45" hidden="1" customHeight="1" x14ac:dyDescent="0.25"/>
    <row r="92" ht="14.45" hidden="1" customHeight="1" x14ac:dyDescent="0.25"/>
    <row r="93" ht="14.45" hidden="1" customHeight="1" x14ac:dyDescent="0.25"/>
    <row r="94" ht="14.45" hidden="1" customHeight="1" x14ac:dyDescent="0.25"/>
    <row r="95" ht="14.45" hidden="1" customHeight="1" x14ac:dyDescent="0.25"/>
    <row r="96" ht="14.45" hidden="1" customHeight="1" x14ac:dyDescent="0.25"/>
    <row r="97" ht="14.45" hidden="1" customHeight="1" x14ac:dyDescent="0.25"/>
    <row r="98" ht="14.45" hidden="1" customHeight="1" x14ac:dyDescent="0.25"/>
    <row r="99" ht="14.45" hidden="1" customHeight="1" x14ac:dyDescent="0.25"/>
    <row r="100" ht="14.45" hidden="1" customHeight="1" x14ac:dyDescent="0.25"/>
    <row r="101" ht="14.45" hidden="1" customHeight="1" x14ac:dyDescent="0.25"/>
    <row r="102" ht="14.45" hidden="1" customHeight="1" x14ac:dyDescent="0.25"/>
    <row r="103" ht="14.45" hidden="1" customHeight="1" x14ac:dyDescent="0.25"/>
    <row r="104" ht="14.45" hidden="1" customHeight="1" x14ac:dyDescent="0.25"/>
    <row r="105" ht="14.45" hidden="1" customHeight="1" x14ac:dyDescent="0.25"/>
    <row r="106" ht="14.45" hidden="1" customHeight="1" x14ac:dyDescent="0.25"/>
    <row r="107" ht="14.45" hidden="1" customHeight="1" x14ac:dyDescent="0.25"/>
    <row r="108" ht="14.45" hidden="1" customHeight="1" x14ac:dyDescent="0.25"/>
    <row r="109" ht="14.45" hidden="1" customHeight="1" x14ac:dyDescent="0.25"/>
    <row r="110" ht="14.45" hidden="1" customHeight="1" x14ac:dyDescent="0.25"/>
    <row r="111" ht="14.45" hidden="1" customHeight="1" x14ac:dyDescent="0.25"/>
    <row r="112" ht="14.45" hidden="1" customHeight="1" x14ac:dyDescent="0.25"/>
    <row r="113" ht="14.45" hidden="1" customHeight="1" x14ac:dyDescent="0.25"/>
    <row r="114" ht="14.45" hidden="1" customHeight="1" x14ac:dyDescent="0.25"/>
    <row r="115" ht="14.45" hidden="1" customHeight="1" x14ac:dyDescent="0.25"/>
    <row r="116" ht="14.45" hidden="1" customHeight="1" x14ac:dyDescent="0.25"/>
    <row r="117" ht="14.45" hidden="1" customHeight="1" x14ac:dyDescent="0.25"/>
    <row r="118" ht="14.45" hidden="1" customHeight="1" x14ac:dyDescent="0.25"/>
    <row r="119" ht="14.45" hidden="1" customHeight="1" x14ac:dyDescent="0.25"/>
    <row r="120" ht="14.45" hidden="1" customHeight="1" x14ac:dyDescent="0.25"/>
    <row r="121" ht="14.45" hidden="1" customHeight="1" x14ac:dyDescent="0.25"/>
    <row r="122" ht="14.45" hidden="1" customHeight="1" x14ac:dyDescent="0.25"/>
    <row r="123" ht="14.45" hidden="1" customHeight="1" x14ac:dyDescent="0.25"/>
    <row r="124" ht="14.45" hidden="1" customHeight="1" x14ac:dyDescent="0.25"/>
    <row r="125" ht="14.45" hidden="1" customHeight="1" x14ac:dyDescent="0.25"/>
    <row r="126" ht="14.45" hidden="1" customHeight="1" x14ac:dyDescent="0.25"/>
    <row r="127" ht="14.45" hidden="1" customHeight="1" x14ac:dyDescent="0.25"/>
    <row r="128" ht="14.45" hidden="1" customHeight="1" x14ac:dyDescent="0.25"/>
    <row r="129" ht="14.45" hidden="1" customHeight="1" x14ac:dyDescent="0.25"/>
    <row r="130" ht="14.45" hidden="1" customHeight="1" x14ac:dyDescent="0.25"/>
    <row r="131" ht="14.45" hidden="1" customHeight="1" x14ac:dyDescent="0.25"/>
    <row r="132" ht="14.45" hidden="1" customHeight="1" x14ac:dyDescent="0.25"/>
    <row r="133" ht="14.45" hidden="1" customHeight="1" x14ac:dyDescent="0.25"/>
    <row r="134" ht="14.45" hidden="1" customHeight="1" x14ac:dyDescent="0.25"/>
    <row r="135" ht="14.45" hidden="1" customHeight="1" x14ac:dyDescent="0.25"/>
    <row r="136" ht="14.45" hidden="1" customHeight="1" x14ac:dyDescent="0.25"/>
    <row r="137" ht="14.45" hidden="1" customHeight="1" x14ac:dyDescent="0.25"/>
    <row r="138" ht="14.45" hidden="1" customHeight="1" x14ac:dyDescent="0.25"/>
    <row r="139" ht="14.45" hidden="1" customHeight="1" x14ac:dyDescent="0.25"/>
    <row r="140" ht="14.45" hidden="1" customHeight="1" x14ac:dyDescent="0.25"/>
    <row r="141" ht="14.45" hidden="1" customHeight="1" x14ac:dyDescent="0.25"/>
    <row r="142" ht="14.45" hidden="1" customHeight="1" x14ac:dyDescent="0.25"/>
    <row r="143" ht="14.45" hidden="1" customHeight="1" x14ac:dyDescent="0.25"/>
    <row r="144" ht="14.45" hidden="1" customHeight="1" x14ac:dyDescent="0.25"/>
    <row r="145" ht="14.45" hidden="1" customHeight="1" x14ac:dyDescent="0.25"/>
    <row r="146" ht="14.45" hidden="1" customHeight="1" x14ac:dyDescent="0.25"/>
    <row r="147" ht="14.45" hidden="1" customHeight="1" x14ac:dyDescent="0.25"/>
    <row r="148" ht="14.45" hidden="1" customHeight="1" x14ac:dyDescent="0.25"/>
    <row r="149" ht="14.45" hidden="1" customHeight="1" x14ac:dyDescent="0.25"/>
    <row r="150" ht="14.45" hidden="1" customHeight="1" x14ac:dyDescent="0.25"/>
    <row r="151" ht="14.45" hidden="1" customHeight="1" x14ac:dyDescent="0.25"/>
    <row r="152" ht="14.45" hidden="1" customHeight="1" x14ac:dyDescent="0.25"/>
    <row r="153" ht="14.45" hidden="1" customHeight="1" x14ac:dyDescent="0.25"/>
    <row r="154" ht="14.45" hidden="1" customHeight="1" x14ac:dyDescent="0.25"/>
    <row r="155" ht="14.45" hidden="1" customHeight="1" x14ac:dyDescent="0.25"/>
    <row r="156" ht="14.45" hidden="1" customHeight="1" x14ac:dyDescent="0.25"/>
    <row r="157" ht="14.45" hidden="1" customHeight="1" x14ac:dyDescent="0.25"/>
    <row r="158" ht="14.45" hidden="1" customHeight="1" x14ac:dyDescent="0.25"/>
    <row r="159" ht="14.45" hidden="1" customHeight="1" x14ac:dyDescent="0.25"/>
    <row r="160" ht="14.45" hidden="1" customHeight="1" x14ac:dyDescent="0.25"/>
    <row r="161" ht="14.45" hidden="1" customHeight="1" x14ac:dyDescent="0.25"/>
    <row r="162" ht="14.45" hidden="1" customHeight="1" x14ac:dyDescent="0.25"/>
    <row r="163" ht="14.45" hidden="1" customHeight="1" x14ac:dyDescent="0.25"/>
    <row r="164" ht="14.45" hidden="1" customHeight="1" x14ac:dyDescent="0.25"/>
    <row r="165" ht="14.45" hidden="1" customHeight="1" x14ac:dyDescent="0.25"/>
    <row r="166" ht="14.45" hidden="1" customHeight="1" x14ac:dyDescent="0.25"/>
    <row r="167" ht="14.45" hidden="1" customHeight="1" x14ac:dyDescent="0.25"/>
    <row r="168" ht="14.45" hidden="1" customHeight="1" x14ac:dyDescent="0.25"/>
    <row r="169" ht="14.45" hidden="1" customHeight="1" x14ac:dyDescent="0.25"/>
    <row r="170" ht="14.45" hidden="1" customHeight="1" x14ac:dyDescent="0.25"/>
    <row r="171" ht="14.45" hidden="1" customHeight="1" x14ac:dyDescent="0.25"/>
    <row r="172" ht="14.45" hidden="1" customHeight="1" x14ac:dyDescent="0.25"/>
    <row r="173" ht="14.45" hidden="1" customHeight="1" x14ac:dyDescent="0.25"/>
    <row r="174" ht="14.45" hidden="1" customHeight="1" x14ac:dyDescent="0.25"/>
    <row r="175" ht="14.45" hidden="1" customHeight="1" x14ac:dyDescent="0.25"/>
    <row r="176" ht="14.45" hidden="1" customHeight="1" x14ac:dyDescent="0.25"/>
    <row r="177" ht="14.45" hidden="1" customHeight="1" x14ac:dyDescent="0.25"/>
    <row r="178" ht="14.45" hidden="1" customHeight="1" x14ac:dyDescent="0.25"/>
    <row r="179" ht="14.45" hidden="1" customHeight="1" x14ac:dyDescent="0.25"/>
    <row r="180" ht="14.45" hidden="1" customHeight="1" x14ac:dyDescent="0.25"/>
    <row r="181" ht="14.45" hidden="1" customHeight="1" x14ac:dyDescent="0.25"/>
    <row r="182" ht="14.45" hidden="1" customHeight="1" x14ac:dyDescent="0.25"/>
    <row r="183" ht="14.45" hidden="1" customHeight="1" x14ac:dyDescent="0.25"/>
    <row r="184" ht="14.45" hidden="1" customHeight="1" x14ac:dyDescent="0.25"/>
    <row r="185" ht="14.45" hidden="1" customHeight="1" x14ac:dyDescent="0.25"/>
    <row r="186" ht="14.45" hidden="1" customHeight="1" x14ac:dyDescent="0.25"/>
    <row r="187" ht="14.45" hidden="1" customHeight="1" x14ac:dyDescent="0.25"/>
    <row r="188" ht="14.45" hidden="1" customHeight="1" x14ac:dyDescent="0.25"/>
    <row r="189" ht="14.45" hidden="1" customHeight="1" x14ac:dyDescent="0.25"/>
    <row r="190" ht="14.45" hidden="1" customHeight="1" x14ac:dyDescent="0.25"/>
    <row r="191" ht="14.45" hidden="1" customHeight="1" x14ac:dyDescent="0.25"/>
    <row r="192" ht="14.45" hidden="1" customHeight="1" x14ac:dyDescent="0.25"/>
    <row r="193" ht="14.45" hidden="1" customHeight="1" x14ac:dyDescent="0.25"/>
    <row r="194" ht="14.45" hidden="1" customHeight="1" x14ac:dyDescent="0.25"/>
    <row r="195" ht="14.45" hidden="1" customHeight="1" x14ac:dyDescent="0.25"/>
    <row r="196" ht="14.45" hidden="1" customHeight="1" x14ac:dyDescent="0.25"/>
    <row r="197" ht="14.45" hidden="1" customHeight="1" x14ac:dyDescent="0.25"/>
    <row r="198" ht="14.45" hidden="1" customHeight="1" x14ac:dyDescent="0.25"/>
    <row r="199" ht="14.45" hidden="1" customHeight="1" x14ac:dyDescent="0.25"/>
    <row r="200" ht="14.45" hidden="1" customHeight="1" x14ac:dyDescent="0.25"/>
    <row r="201" ht="14.45" hidden="1" customHeight="1" x14ac:dyDescent="0.25"/>
    <row r="202" ht="14.45" hidden="1" customHeight="1" x14ac:dyDescent="0.25"/>
    <row r="203" ht="14.45" hidden="1" customHeight="1" x14ac:dyDescent="0.25"/>
    <row r="204" ht="14.45" hidden="1" customHeight="1" x14ac:dyDescent="0.25"/>
    <row r="205" ht="14.45" hidden="1" customHeight="1" x14ac:dyDescent="0.25"/>
    <row r="206" ht="14.45" hidden="1" customHeight="1" x14ac:dyDescent="0.25"/>
    <row r="207" ht="14.45" hidden="1" customHeight="1" x14ac:dyDescent="0.25"/>
    <row r="208" ht="14.45" hidden="1" customHeight="1" x14ac:dyDescent="0.25"/>
    <row r="209" ht="14.45" hidden="1" customHeight="1" x14ac:dyDescent="0.25"/>
    <row r="210" ht="14.45" hidden="1" customHeight="1" x14ac:dyDescent="0.25"/>
    <row r="211" ht="14.45" hidden="1" customHeight="1" x14ac:dyDescent="0.25"/>
    <row r="212" ht="14.45" hidden="1" customHeight="1" x14ac:dyDescent="0.25"/>
    <row r="213" ht="14.45" hidden="1" customHeight="1" x14ac:dyDescent="0.25"/>
    <row r="214" ht="14.45" hidden="1" customHeight="1" x14ac:dyDescent="0.25"/>
    <row r="215" ht="14.45" hidden="1" customHeight="1" x14ac:dyDescent="0.25"/>
    <row r="216" ht="14.45" hidden="1" customHeight="1" x14ac:dyDescent="0.25"/>
    <row r="217" ht="14.45" hidden="1" customHeight="1" x14ac:dyDescent="0.25"/>
    <row r="218" ht="14.45" hidden="1" customHeight="1" x14ac:dyDescent="0.25"/>
    <row r="219" ht="14.45" hidden="1" customHeight="1" x14ac:dyDescent="0.25"/>
    <row r="220" ht="14.45" hidden="1" customHeight="1" x14ac:dyDescent="0.25"/>
    <row r="221" ht="14.45" hidden="1" customHeight="1" x14ac:dyDescent="0.25"/>
    <row r="222" ht="14.45" hidden="1" customHeight="1" x14ac:dyDescent="0.25"/>
    <row r="223" ht="14.45" hidden="1" customHeight="1" x14ac:dyDescent="0.25"/>
    <row r="224" ht="14.45" hidden="1" customHeight="1" x14ac:dyDescent="0.25"/>
    <row r="225" ht="14.45" hidden="1" customHeight="1" x14ac:dyDescent="0.25"/>
    <row r="226" ht="14.45" hidden="1" customHeight="1" x14ac:dyDescent="0.25"/>
    <row r="227" ht="14.45" hidden="1" customHeight="1" x14ac:dyDescent="0.25"/>
    <row r="228" ht="14.45" hidden="1" customHeight="1" x14ac:dyDescent="0.25"/>
    <row r="229" ht="14.45" hidden="1" customHeight="1" x14ac:dyDescent="0.25"/>
    <row r="230" ht="14.45" hidden="1" customHeight="1" x14ac:dyDescent="0.25"/>
    <row r="231" ht="14.45" hidden="1" customHeight="1" x14ac:dyDescent="0.25"/>
    <row r="232" ht="14.45" hidden="1" customHeight="1" x14ac:dyDescent="0.25"/>
    <row r="233" ht="14.45" hidden="1" customHeight="1" x14ac:dyDescent="0.25"/>
    <row r="234" ht="14.45" hidden="1" customHeight="1" x14ac:dyDescent="0.25"/>
    <row r="235" ht="14.45" hidden="1" customHeight="1" x14ac:dyDescent="0.25"/>
    <row r="236" ht="14.45" hidden="1" customHeight="1" x14ac:dyDescent="0.25"/>
    <row r="237" ht="14.45" hidden="1" customHeight="1" x14ac:dyDescent="0.25"/>
    <row r="238" ht="14.45" hidden="1" customHeight="1" x14ac:dyDescent="0.25"/>
    <row r="239" ht="14.45" hidden="1" customHeight="1" x14ac:dyDescent="0.25"/>
    <row r="240" ht="14.45" hidden="1" customHeight="1" x14ac:dyDescent="0.25"/>
    <row r="241" ht="14.45" hidden="1" customHeight="1" x14ac:dyDescent="0.25"/>
    <row r="242" ht="14.45" hidden="1" customHeight="1" x14ac:dyDescent="0.25"/>
    <row r="243" ht="14.45" hidden="1" customHeight="1" x14ac:dyDescent="0.25"/>
    <row r="244" ht="14.45" hidden="1" customHeight="1" x14ac:dyDescent="0.25"/>
    <row r="245" ht="14.45" hidden="1" customHeight="1" x14ac:dyDescent="0.25"/>
    <row r="246" ht="14.45" hidden="1" customHeight="1" x14ac:dyDescent="0.25"/>
    <row r="247" ht="14.45" hidden="1" customHeight="1" x14ac:dyDescent="0.25"/>
    <row r="248" ht="14.45" hidden="1" customHeight="1" x14ac:dyDescent="0.25"/>
    <row r="249" ht="14.45" hidden="1" customHeight="1" x14ac:dyDescent="0.25"/>
    <row r="250" ht="14.45" hidden="1" customHeight="1" x14ac:dyDescent="0.25"/>
    <row r="251" ht="14.45" hidden="1" customHeight="1" x14ac:dyDescent="0.25"/>
    <row r="252" ht="14.45" hidden="1" customHeight="1" x14ac:dyDescent="0.25"/>
    <row r="253" ht="14.45" hidden="1" customHeight="1" x14ac:dyDescent="0.25"/>
    <row r="254" ht="14.45" hidden="1" customHeight="1" x14ac:dyDescent="0.25"/>
    <row r="255" ht="14.45" hidden="1" customHeight="1" x14ac:dyDescent="0.25"/>
    <row r="256" ht="14.45" hidden="1" customHeight="1" x14ac:dyDescent="0.25"/>
    <row r="257" ht="14.45" hidden="1" customHeight="1" x14ac:dyDescent="0.25"/>
    <row r="258" ht="14.45" hidden="1" customHeight="1" x14ac:dyDescent="0.25"/>
    <row r="259" ht="14.45" hidden="1" customHeight="1" x14ac:dyDescent="0.25"/>
    <row r="260" ht="14.45" hidden="1" customHeight="1" x14ac:dyDescent="0.25"/>
    <row r="261" ht="14.45" hidden="1" customHeight="1" x14ac:dyDescent="0.25"/>
    <row r="262" ht="14.45" hidden="1" customHeight="1" x14ac:dyDescent="0.25"/>
    <row r="263" ht="14.45" hidden="1" customHeight="1" x14ac:dyDescent="0.25"/>
    <row r="264" ht="14.45" hidden="1" customHeight="1" x14ac:dyDescent="0.25"/>
    <row r="265" ht="14.45" hidden="1" customHeight="1" x14ac:dyDescent="0.25"/>
    <row r="266" ht="14.45" hidden="1" customHeight="1" x14ac:dyDescent="0.25"/>
    <row r="267" ht="14.45" hidden="1" customHeight="1" x14ac:dyDescent="0.25"/>
    <row r="268" ht="14.45" hidden="1" customHeight="1" x14ac:dyDescent="0.25"/>
    <row r="269" ht="14.45" hidden="1" customHeight="1" x14ac:dyDescent="0.25"/>
    <row r="270" ht="14.45" hidden="1" customHeight="1" x14ac:dyDescent="0.25"/>
    <row r="271" ht="14.45" hidden="1" customHeight="1" x14ac:dyDescent="0.25"/>
    <row r="272" ht="14.45" hidden="1" customHeight="1" x14ac:dyDescent="0.25"/>
    <row r="273" ht="14.45" hidden="1" customHeight="1" x14ac:dyDescent="0.25"/>
    <row r="274" ht="14.45" hidden="1" customHeight="1" x14ac:dyDescent="0.25"/>
    <row r="275" ht="14.45" hidden="1" customHeight="1" x14ac:dyDescent="0.25"/>
    <row r="276" ht="14.45" hidden="1" customHeight="1" x14ac:dyDescent="0.25"/>
    <row r="277" ht="14.45" hidden="1" customHeight="1" x14ac:dyDescent="0.25"/>
    <row r="278" ht="14.45" hidden="1" customHeight="1" x14ac:dyDescent="0.25"/>
    <row r="279" ht="14.45" hidden="1" customHeight="1" x14ac:dyDescent="0.25"/>
    <row r="280" ht="14.45" hidden="1" customHeight="1" x14ac:dyDescent="0.25"/>
    <row r="281" ht="14.45" hidden="1" customHeight="1" x14ac:dyDescent="0.25"/>
    <row r="282" ht="14.45" hidden="1" customHeight="1" x14ac:dyDescent="0.25"/>
    <row r="283" ht="14.45" hidden="1" customHeight="1" x14ac:dyDescent="0.25"/>
    <row r="284" ht="14.45" hidden="1" customHeight="1" x14ac:dyDescent="0.25"/>
    <row r="285" ht="14.45" hidden="1" customHeight="1" x14ac:dyDescent="0.25"/>
    <row r="286" ht="14.45" hidden="1" customHeight="1" x14ac:dyDescent="0.25"/>
    <row r="287" ht="14.45" hidden="1" customHeight="1" x14ac:dyDescent="0.25"/>
    <row r="288" ht="14.45" hidden="1" customHeight="1" x14ac:dyDescent="0.25"/>
    <row r="289" ht="14.45" hidden="1" customHeight="1" x14ac:dyDescent="0.25"/>
    <row r="290" ht="14.45" hidden="1" customHeight="1" x14ac:dyDescent="0.25"/>
    <row r="291" ht="14.45" hidden="1" customHeight="1" x14ac:dyDescent="0.25"/>
    <row r="292" ht="14.45" hidden="1" customHeight="1" x14ac:dyDescent="0.25"/>
    <row r="293" ht="14.45" hidden="1" customHeight="1" x14ac:dyDescent="0.25"/>
    <row r="294" ht="14.45" hidden="1" customHeight="1" x14ac:dyDescent="0.25"/>
    <row r="295" ht="14.45" hidden="1" customHeight="1" x14ac:dyDescent="0.25"/>
    <row r="296" ht="14.45" hidden="1" customHeight="1" x14ac:dyDescent="0.25"/>
    <row r="297" ht="14.45" hidden="1" customHeight="1" x14ac:dyDescent="0.25"/>
    <row r="298" ht="14.45" hidden="1" customHeight="1" x14ac:dyDescent="0.25"/>
    <row r="299" ht="14.45" hidden="1" customHeight="1" x14ac:dyDescent="0.25"/>
    <row r="300" ht="14.45" hidden="1" customHeight="1" x14ac:dyDescent="0.25"/>
    <row r="301" ht="14.45" hidden="1" customHeight="1" x14ac:dyDescent="0.25"/>
    <row r="302" ht="14.45" hidden="1" customHeight="1" x14ac:dyDescent="0.25"/>
    <row r="303" ht="14.45" hidden="1" customHeight="1" x14ac:dyDescent="0.25"/>
    <row r="304" ht="14.45" hidden="1" customHeight="1" x14ac:dyDescent="0.25"/>
    <row r="305" ht="14.45" hidden="1" customHeight="1" x14ac:dyDescent="0.25"/>
    <row r="306" ht="14.45" hidden="1" customHeight="1" x14ac:dyDescent="0.25"/>
    <row r="307" ht="14.45" hidden="1" customHeight="1" x14ac:dyDescent="0.25"/>
    <row r="308" ht="14.45" hidden="1" customHeight="1" x14ac:dyDescent="0.25"/>
    <row r="309" ht="14.45" hidden="1" customHeight="1" x14ac:dyDescent="0.25"/>
    <row r="310" ht="14.45" hidden="1" customHeight="1" x14ac:dyDescent="0.25"/>
    <row r="311" ht="14.45" hidden="1" customHeight="1" x14ac:dyDescent="0.25"/>
    <row r="312" ht="14.45" hidden="1" customHeight="1" x14ac:dyDescent="0.25"/>
    <row r="313" ht="14.45" hidden="1" customHeight="1" x14ac:dyDescent="0.25"/>
    <row r="314" ht="14.45" hidden="1" customHeight="1" x14ac:dyDescent="0.25"/>
    <row r="315" ht="14.45" hidden="1" customHeight="1" x14ac:dyDescent="0.25"/>
    <row r="316" ht="14.45" hidden="1" customHeight="1" x14ac:dyDescent="0.25"/>
    <row r="317" ht="14.45" hidden="1" customHeight="1" x14ac:dyDescent="0.25"/>
    <row r="318" ht="14.45" hidden="1" customHeight="1" x14ac:dyDescent="0.25"/>
    <row r="319" ht="14.45" hidden="1" customHeight="1" x14ac:dyDescent="0.25"/>
    <row r="320" ht="14.45" hidden="1" customHeight="1" x14ac:dyDescent="0.25"/>
    <row r="321" ht="14.45" hidden="1" customHeight="1" x14ac:dyDescent="0.25"/>
    <row r="322" ht="14.45" hidden="1" customHeight="1" x14ac:dyDescent="0.25"/>
    <row r="323" ht="14.45" hidden="1" customHeight="1" x14ac:dyDescent="0.25"/>
    <row r="324" ht="14.45" hidden="1" customHeight="1" x14ac:dyDescent="0.25"/>
    <row r="325" ht="14.45" hidden="1" customHeight="1" x14ac:dyDescent="0.25"/>
    <row r="326" ht="14.45" hidden="1" customHeight="1" x14ac:dyDescent="0.25"/>
    <row r="327" ht="14.45" hidden="1" customHeight="1" x14ac:dyDescent="0.25"/>
    <row r="328" ht="14.45" hidden="1" customHeight="1" x14ac:dyDescent="0.25"/>
    <row r="329" ht="14.45" hidden="1" customHeight="1" x14ac:dyDescent="0.25"/>
    <row r="330" ht="14.45" hidden="1" customHeight="1" x14ac:dyDescent="0.25"/>
    <row r="331" ht="14.45" hidden="1" customHeight="1" x14ac:dyDescent="0.25"/>
    <row r="332" ht="14.45" hidden="1" customHeight="1" x14ac:dyDescent="0.25"/>
    <row r="333" ht="14.45" hidden="1" customHeight="1" x14ac:dyDescent="0.25"/>
    <row r="334" ht="14.45" hidden="1" customHeight="1" x14ac:dyDescent="0.25"/>
    <row r="335" ht="14.45" hidden="1" customHeight="1" x14ac:dyDescent="0.25"/>
    <row r="336" ht="14.45" hidden="1" customHeight="1" x14ac:dyDescent="0.25"/>
    <row r="337" ht="14.45" hidden="1" customHeight="1" x14ac:dyDescent="0.25"/>
    <row r="338" ht="14.45" hidden="1" customHeight="1" x14ac:dyDescent="0.25"/>
    <row r="339" ht="14.45" hidden="1" customHeight="1" x14ac:dyDescent="0.25"/>
    <row r="340" ht="14.45" hidden="1" customHeight="1" x14ac:dyDescent="0.25"/>
    <row r="341" ht="14.45" hidden="1" customHeight="1" x14ac:dyDescent="0.25"/>
    <row r="342" ht="14.45" hidden="1" customHeight="1" x14ac:dyDescent="0.25"/>
    <row r="343" ht="14.45" hidden="1" customHeight="1" x14ac:dyDescent="0.25"/>
    <row r="344" ht="14.45" hidden="1" customHeight="1" x14ac:dyDescent="0.25"/>
    <row r="345" ht="14.45" hidden="1" customHeight="1" x14ac:dyDescent="0.25"/>
    <row r="346" ht="14.45" hidden="1" customHeight="1" x14ac:dyDescent="0.25"/>
    <row r="347" ht="14.45" hidden="1" customHeight="1" x14ac:dyDescent="0.25"/>
    <row r="348" ht="14.45" hidden="1" customHeight="1" x14ac:dyDescent="0.25"/>
    <row r="349" ht="14.45" hidden="1" customHeight="1" x14ac:dyDescent="0.25"/>
    <row r="350" ht="14.45" hidden="1" customHeight="1" x14ac:dyDescent="0.25"/>
    <row r="351" ht="14.45" hidden="1" customHeight="1" x14ac:dyDescent="0.25"/>
    <row r="352" ht="14.45" hidden="1" customHeight="1" x14ac:dyDescent="0.25"/>
    <row r="353" ht="14.45" hidden="1" customHeight="1" x14ac:dyDescent="0.25"/>
    <row r="354" ht="14.45" hidden="1" customHeight="1" x14ac:dyDescent="0.25"/>
    <row r="355" ht="14.45" hidden="1" customHeight="1" x14ac:dyDescent="0.25"/>
    <row r="356" ht="14.45" hidden="1" customHeight="1" x14ac:dyDescent="0.25"/>
    <row r="357" ht="14.45" hidden="1" customHeight="1" x14ac:dyDescent="0.25"/>
    <row r="358" ht="14.45" hidden="1" customHeight="1" x14ac:dyDescent="0.25"/>
    <row r="359" ht="14.45" hidden="1" customHeight="1" x14ac:dyDescent="0.25"/>
    <row r="360" ht="14.45" hidden="1" customHeight="1" x14ac:dyDescent="0.25"/>
    <row r="361" ht="14.45" hidden="1" customHeight="1" x14ac:dyDescent="0.25"/>
    <row r="362" ht="14.45" hidden="1" customHeight="1" x14ac:dyDescent="0.25"/>
    <row r="363" ht="14.45" hidden="1" customHeight="1" x14ac:dyDescent="0.25"/>
    <row r="364" ht="14.45" hidden="1" customHeight="1" x14ac:dyDescent="0.25"/>
    <row r="365" ht="14.45" hidden="1" customHeight="1" x14ac:dyDescent="0.25"/>
    <row r="366" ht="14.45" hidden="1" customHeight="1" x14ac:dyDescent="0.25"/>
    <row r="367" ht="14.45" hidden="1" customHeight="1" x14ac:dyDescent="0.25"/>
    <row r="368" ht="14.45" hidden="1" customHeight="1" x14ac:dyDescent="0.25"/>
    <row r="369" ht="14.45" hidden="1" customHeight="1" x14ac:dyDescent="0.25"/>
    <row r="370" ht="14.45" hidden="1" customHeight="1" x14ac:dyDescent="0.25"/>
    <row r="371" ht="14.45" hidden="1" customHeight="1" x14ac:dyDescent="0.25"/>
    <row r="372" ht="14.45" hidden="1" customHeight="1" x14ac:dyDescent="0.25"/>
    <row r="373" ht="14.45" hidden="1" customHeight="1" x14ac:dyDescent="0.25"/>
    <row r="374" ht="14.45" hidden="1" customHeight="1" x14ac:dyDescent="0.25"/>
    <row r="375" ht="14.45" hidden="1" customHeight="1" x14ac:dyDescent="0.25"/>
    <row r="376" ht="14.45" hidden="1" customHeight="1" x14ac:dyDescent="0.25"/>
    <row r="377" ht="14.45" hidden="1" customHeight="1" x14ac:dyDescent="0.25"/>
    <row r="378" ht="14.45" hidden="1" customHeight="1" x14ac:dyDescent="0.25"/>
    <row r="379" ht="14.45" hidden="1" customHeight="1" x14ac:dyDescent="0.25"/>
    <row r="380" ht="14.45" hidden="1" customHeight="1" x14ac:dyDescent="0.25"/>
    <row r="381" ht="14.45" hidden="1" customHeight="1" x14ac:dyDescent="0.25"/>
    <row r="382" ht="14.45" hidden="1" customHeight="1" x14ac:dyDescent="0.25"/>
    <row r="383" ht="14.45" hidden="1" customHeight="1" x14ac:dyDescent="0.25"/>
    <row r="384" ht="14.45" hidden="1" customHeight="1" x14ac:dyDescent="0.25"/>
    <row r="385" ht="14.45" hidden="1" customHeight="1" x14ac:dyDescent="0.25"/>
    <row r="386" ht="14.45" hidden="1" customHeight="1" x14ac:dyDescent="0.25"/>
    <row r="387" ht="14.45" hidden="1" customHeight="1" x14ac:dyDescent="0.25"/>
    <row r="388" ht="14.45" hidden="1" customHeight="1" x14ac:dyDescent="0.25"/>
    <row r="389" ht="14.45" hidden="1" customHeight="1" x14ac:dyDescent="0.25"/>
    <row r="390" ht="14.45" hidden="1" customHeight="1" x14ac:dyDescent="0.25"/>
    <row r="391" ht="14.45" hidden="1" customHeight="1" x14ac:dyDescent="0.25"/>
    <row r="392" ht="14.45" hidden="1" customHeight="1" x14ac:dyDescent="0.25"/>
    <row r="393" ht="14.45" hidden="1" customHeight="1" x14ac:dyDescent="0.25"/>
    <row r="394" ht="14.45" hidden="1" customHeight="1" x14ac:dyDescent="0.25"/>
    <row r="395" ht="14.45" hidden="1" customHeight="1" x14ac:dyDescent="0.25"/>
    <row r="396" ht="14.45" hidden="1" customHeight="1" x14ac:dyDescent="0.25"/>
    <row r="397" ht="14.45" hidden="1" customHeight="1" x14ac:dyDescent="0.25"/>
    <row r="398" ht="14.45" hidden="1" customHeight="1" x14ac:dyDescent="0.25"/>
    <row r="399" ht="14.45" hidden="1" customHeight="1" x14ac:dyDescent="0.25"/>
    <row r="400" ht="14.45" hidden="1" customHeight="1" x14ac:dyDescent="0.25"/>
    <row r="401" ht="14.45" hidden="1" customHeight="1" x14ac:dyDescent="0.25"/>
    <row r="402" ht="14.45" hidden="1" customHeight="1" x14ac:dyDescent="0.25"/>
    <row r="403" ht="14.45" hidden="1" customHeight="1" x14ac:dyDescent="0.25"/>
    <row r="404" ht="14.45" hidden="1" customHeight="1" x14ac:dyDescent="0.25"/>
    <row r="405" ht="14.45" hidden="1" customHeight="1" x14ac:dyDescent="0.25"/>
    <row r="406" ht="14.45" hidden="1" customHeight="1" x14ac:dyDescent="0.25"/>
    <row r="407" ht="14.45" hidden="1" customHeight="1" x14ac:dyDescent="0.25"/>
    <row r="408" ht="14.45" hidden="1" customHeight="1" x14ac:dyDescent="0.25"/>
    <row r="409" ht="14.45" hidden="1" customHeight="1" x14ac:dyDescent="0.25"/>
    <row r="410" ht="14.45" hidden="1" customHeight="1" x14ac:dyDescent="0.25"/>
    <row r="411" ht="14.45" hidden="1" customHeight="1" x14ac:dyDescent="0.25"/>
    <row r="412" ht="14.45" hidden="1" customHeight="1" x14ac:dyDescent="0.25"/>
    <row r="413" ht="14.45" hidden="1" customHeight="1" x14ac:dyDescent="0.25"/>
    <row r="414" ht="14.45" hidden="1" customHeight="1" x14ac:dyDescent="0.25"/>
    <row r="415" ht="14.45" hidden="1" customHeight="1" x14ac:dyDescent="0.25"/>
    <row r="416" ht="14.45" hidden="1" customHeight="1" x14ac:dyDescent="0.25"/>
    <row r="417" ht="14.45" hidden="1" customHeight="1" x14ac:dyDescent="0.25"/>
    <row r="418" ht="14.45" hidden="1" customHeight="1" x14ac:dyDescent="0.25"/>
    <row r="419" ht="14.45" hidden="1" customHeight="1" x14ac:dyDescent="0.25"/>
    <row r="420" ht="14.45" hidden="1" customHeight="1" x14ac:dyDescent="0.25"/>
    <row r="421" ht="14.45" hidden="1" customHeight="1" x14ac:dyDescent="0.25"/>
    <row r="422" ht="14.45" hidden="1" customHeight="1" x14ac:dyDescent="0.25"/>
    <row r="423" ht="14.45" hidden="1" customHeight="1" x14ac:dyDescent="0.25"/>
    <row r="424" ht="14.45" hidden="1" customHeight="1" x14ac:dyDescent="0.25"/>
    <row r="425" ht="14.45" hidden="1" customHeight="1" x14ac:dyDescent="0.25"/>
    <row r="426" ht="14.45" hidden="1" customHeight="1" x14ac:dyDescent="0.25"/>
    <row r="427" ht="14.45" hidden="1" customHeight="1" x14ac:dyDescent="0.25"/>
    <row r="428" ht="14.45" hidden="1" customHeight="1" x14ac:dyDescent="0.25"/>
    <row r="429" ht="14.45" hidden="1" customHeight="1" x14ac:dyDescent="0.25"/>
    <row r="430" ht="14.45" hidden="1" customHeight="1" x14ac:dyDescent="0.25"/>
    <row r="431" ht="14.45" hidden="1" customHeight="1" x14ac:dyDescent="0.25"/>
    <row r="432" ht="14.45" hidden="1" customHeight="1" x14ac:dyDescent="0.25"/>
    <row r="433" ht="14.45" hidden="1" customHeight="1" x14ac:dyDescent="0.25"/>
    <row r="434" ht="14.45" hidden="1" customHeight="1" x14ac:dyDescent="0.25"/>
    <row r="435" ht="14.45" hidden="1" customHeight="1" x14ac:dyDescent="0.25"/>
    <row r="436" ht="14.45" hidden="1" customHeight="1" x14ac:dyDescent="0.25"/>
    <row r="437" ht="14.45" hidden="1" customHeight="1" x14ac:dyDescent="0.25"/>
    <row r="438" ht="14.45" hidden="1" customHeight="1" x14ac:dyDescent="0.25"/>
    <row r="439" ht="14.45" hidden="1" customHeight="1" x14ac:dyDescent="0.25"/>
    <row r="440" ht="14.45" hidden="1" customHeight="1" x14ac:dyDescent="0.25"/>
    <row r="441" ht="14.45" hidden="1" customHeight="1" x14ac:dyDescent="0.25"/>
    <row r="442" ht="14.45" hidden="1" customHeight="1" x14ac:dyDescent="0.25"/>
    <row r="443" ht="14.45" hidden="1" customHeight="1" x14ac:dyDescent="0.25"/>
    <row r="444" ht="14.45" hidden="1" customHeight="1" x14ac:dyDescent="0.25"/>
    <row r="445" ht="14.45" hidden="1" customHeight="1" x14ac:dyDescent="0.25"/>
    <row r="446" ht="14.45" hidden="1" customHeight="1" x14ac:dyDescent="0.25"/>
    <row r="447" ht="14.45" hidden="1" customHeight="1" x14ac:dyDescent="0.25"/>
    <row r="448" ht="14.45" hidden="1" customHeight="1" x14ac:dyDescent="0.25"/>
    <row r="449" ht="14.45" hidden="1" customHeight="1" x14ac:dyDescent="0.25"/>
    <row r="450" ht="14.45" hidden="1" customHeight="1" x14ac:dyDescent="0.25"/>
    <row r="451" ht="14.45" hidden="1" customHeight="1" x14ac:dyDescent="0.25"/>
    <row r="452" ht="14.45" hidden="1" customHeight="1" x14ac:dyDescent="0.25"/>
    <row r="453" ht="14.45" hidden="1" customHeight="1" x14ac:dyDescent="0.25"/>
    <row r="454" ht="14.45" hidden="1" customHeight="1" x14ac:dyDescent="0.25"/>
    <row r="455" ht="14.45" hidden="1" customHeight="1" x14ac:dyDescent="0.25"/>
    <row r="456" ht="14.45" hidden="1" customHeight="1" x14ac:dyDescent="0.25"/>
    <row r="457" ht="14.45" hidden="1" customHeight="1" x14ac:dyDescent="0.25"/>
    <row r="458" ht="14.45" hidden="1" customHeight="1" x14ac:dyDescent="0.25"/>
    <row r="459" ht="14.45" hidden="1" customHeight="1" x14ac:dyDescent="0.25"/>
    <row r="460" ht="14.45" hidden="1" customHeight="1" x14ac:dyDescent="0.25"/>
    <row r="461" ht="14.45" hidden="1" customHeight="1" x14ac:dyDescent="0.25"/>
    <row r="462" ht="14.45" hidden="1" customHeight="1" x14ac:dyDescent="0.25"/>
    <row r="463" ht="14.45" hidden="1" customHeight="1" x14ac:dyDescent="0.25"/>
    <row r="464" ht="14.45" hidden="1" customHeight="1" x14ac:dyDescent="0.25"/>
    <row r="465" ht="14.45" hidden="1" customHeight="1" x14ac:dyDescent="0.25"/>
    <row r="466" ht="14.45" hidden="1" customHeight="1" x14ac:dyDescent="0.25"/>
    <row r="467" ht="14.45" hidden="1" customHeight="1" x14ac:dyDescent="0.25"/>
    <row r="468" ht="14.45" hidden="1" customHeight="1" x14ac:dyDescent="0.25"/>
    <row r="469" ht="14.45" hidden="1" customHeight="1" x14ac:dyDescent="0.25"/>
    <row r="470" ht="14.45" hidden="1" customHeight="1" x14ac:dyDescent="0.25"/>
    <row r="471" ht="14.45" hidden="1" customHeight="1" x14ac:dyDescent="0.25"/>
    <row r="472" ht="14.45" hidden="1" customHeight="1" x14ac:dyDescent="0.25"/>
    <row r="473" ht="14.45" hidden="1" customHeight="1" x14ac:dyDescent="0.25"/>
    <row r="474" ht="14.45" hidden="1" customHeight="1" x14ac:dyDescent="0.25"/>
    <row r="475" ht="14.45" hidden="1" customHeight="1" x14ac:dyDescent="0.25"/>
    <row r="476" ht="14.45" hidden="1" customHeight="1" x14ac:dyDescent="0.25"/>
    <row r="477" ht="14.45" hidden="1" customHeight="1" x14ac:dyDescent="0.25"/>
    <row r="478" ht="14.45" hidden="1" customHeight="1" x14ac:dyDescent="0.25"/>
    <row r="479" ht="14.45" hidden="1" customHeight="1" x14ac:dyDescent="0.25"/>
    <row r="480" ht="14.45" hidden="1" customHeight="1" x14ac:dyDescent="0.25"/>
    <row r="481" ht="14.45" hidden="1" customHeight="1" x14ac:dyDescent="0.25"/>
    <row r="482" ht="14.45" hidden="1" customHeight="1" x14ac:dyDescent="0.25"/>
    <row r="483" ht="14.45" hidden="1" customHeight="1" x14ac:dyDescent="0.25"/>
    <row r="484" ht="14.45" hidden="1" customHeight="1" x14ac:dyDescent="0.25"/>
    <row r="485" ht="14.45" hidden="1" customHeight="1" x14ac:dyDescent="0.25"/>
    <row r="486" ht="14.45" hidden="1" customHeight="1" x14ac:dyDescent="0.25"/>
    <row r="487" ht="14.45" hidden="1" customHeight="1" x14ac:dyDescent="0.25"/>
    <row r="488" ht="14.45" hidden="1" customHeight="1" x14ac:dyDescent="0.25"/>
    <row r="489" ht="14.45" hidden="1" customHeight="1" x14ac:dyDescent="0.25"/>
    <row r="490" ht="14.45" hidden="1" customHeight="1" x14ac:dyDescent="0.25"/>
    <row r="491" ht="14.45" hidden="1" customHeight="1" x14ac:dyDescent="0.25"/>
    <row r="492" ht="14.45" hidden="1" customHeight="1" x14ac:dyDescent="0.25"/>
    <row r="493" ht="14.45" hidden="1" customHeight="1" x14ac:dyDescent="0.25"/>
    <row r="494" ht="14.45" hidden="1" customHeight="1" x14ac:dyDescent="0.25"/>
    <row r="495" ht="14.45" hidden="1" customHeight="1" x14ac:dyDescent="0.25"/>
    <row r="496" ht="14.45" hidden="1" customHeight="1" x14ac:dyDescent="0.25"/>
    <row r="497" ht="14.45" hidden="1" customHeight="1" x14ac:dyDescent="0.25"/>
    <row r="498" ht="14.45" hidden="1" customHeight="1" x14ac:dyDescent="0.25"/>
    <row r="499" ht="14.45" hidden="1" customHeight="1" x14ac:dyDescent="0.25"/>
    <row r="500" ht="14.45" hidden="1" customHeight="1" x14ac:dyDescent="0.25"/>
    <row r="501" ht="14.45" hidden="1" customHeight="1" x14ac:dyDescent="0.25"/>
    <row r="502" ht="14.45" hidden="1" customHeight="1" x14ac:dyDescent="0.25"/>
    <row r="503" ht="14.45" hidden="1" customHeight="1" x14ac:dyDescent="0.25"/>
    <row r="504" ht="14.45" hidden="1" customHeight="1" x14ac:dyDescent="0.25"/>
    <row r="505" ht="14.45" hidden="1" customHeight="1" x14ac:dyDescent="0.25"/>
    <row r="506" ht="14.45" hidden="1" customHeight="1" x14ac:dyDescent="0.25"/>
    <row r="507" ht="14.45" hidden="1" customHeight="1" x14ac:dyDescent="0.25"/>
    <row r="508" ht="14.45" hidden="1" customHeight="1" x14ac:dyDescent="0.25"/>
    <row r="509" ht="14.45" hidden="1" customHeight="1" x14ac:dyDescent="0.25"/>
    <row r="510" ht="14.45" hidden="1" customHeight="1" x14ac:dyDescent="0.25"/>
    <row r="511" ht="14.45" hidden="1" customHeight="1" x14ac:dyDescent="0.25"/>
    <row r="512" ht="14.45" hidden="1" customHeight="1" x14ac:dyDescent="0.25"/>
    <row r="513" ht="14.45" hidden="1" customHeight="1" x14ac:dyDescent="0.25"/>
    <row r="514" ht="14.45" hidden="1" customHeight="1" x14ac:dyDescent="0.25"/>
    <row r="515" ht="14.45" hidden="1" customHeight="1" x14ac:dyDescent="0.25"/>
    <row r="516" ht="14.45" hidden="1" customHeight="1" x14ac:dyDescent="0.25"/>
    <row r="517" ht="14.45" hidden="1" customHeight="1" x14ac:dyDescent="0.25"/>
    <row r="518" ht="14.45" hidden="1" customHeight="1" x14ac:dyDescent="0.25"/>
    <row r="519" ht="14.45" hidden="1" customHeight="1" x14ac:dyDescent="0.25"/>
    <row r="520" ht="14.45" hidden="1" customHeight="1" x14ac:dyDescent="0.25"/>
    <row r="521" ht="14.45" hidden="1" customHeight="1" x14ac:dyDescent="0.25"/>
    <row r="522" ht="14.45" hidden="1" customHeight="1" x14ac:dyDescent="0.25"/>
    <row r="523" ht="14.45" hidden="1" customHeight="1" x14ac:dyDescent="0.25"/>
    <row r="524" ht="14.45" hidden="1" customHeight="1" x14ac:dyDescent="0.25"/>
    <row r="525" ht="14.45" hidden="1" customHeight="1" x14ac:dyDescent="0.25"/>
    <row r="526" ht="14.45" hidden="1" customHeight="1" x14ac:dyDescent="0.25"/>
  </sheetData>
  <sheetProtection algorithmName="SHA-512" hashValue="GkQ9ze4fnEbNeZ9uCmGgMTlAS25Ueh7lmI/MlKFyJBjCP5Df6d+rd7snU1c3Z1rjO9C/FGOl32vrvY9ZxCNkyw==" saltValue="Avxb4S5sXypc/Xfo8YmIZA==" spinCount="100000" sheet="1" objects="1" scenarios="1" selectLockedCells="1"/>
  <conditionalFormatting sqref="H11:H60">
    <cfRule type="expression" dxfId="7" priority="2">
      <formula>$G11&lt;=$F11</formula>
    </cfRule>
    <cfRule type="expression" dxfId="6" priority="3">
      <formula>$G11&gt;$F11</formula>
    </cfRule>
  </conditionalFormatting>
  <conditionalFormatting sqref="H11:H60">
    <cfRule type="expression" dxfId="5" priority="1">
      <formula>$F11=""</formula>
    </cfRule>
  </conditionalFormatting>
  <pageMargins left="0.511811024" right="0.511811024" top="0.78740157499999996" bottom="0.78740157499999996" header="0.31496062000000002" footer="0.31496062000000002"/>
  <drawing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5">
    <tabColor theme="8" tint="-0.499984740745262"/>
  </sheetPr>
  <dimension ref="A1:M39"/>
  <sheetViews>
    <sheetView showGridLines="0" showRowColHeaders="0" workbookViewId="0">
      <pane ySplit="9" topLeftCell="A10" activePane="bottomLeft" state="frozen"/>
      <selection pane="bottomLeft" activeCell="B6" sqref="B6"/>
    </sheetView>
  </sheetViews>
  <sheetFormatPr defaultColWidth="0" defaultRowHeight="14.45" customHeight="1" zeroHeight="1" x14ac:dyDescent="0.25"/>
  <cols>
    <col min="1" max="1" width="1.7109375" customWidth="1"/>
    <col min="2" max="2" width="10.7109375" bestFit="1" customWidth="1"/>
    <col min="3" max="3" width="25.85546875" bestFit="1" customWidth="1"/>
    <col min="4" max="4" width="26.7109375" bestFit="1" customWidth="1"/>
    <col min="5" max="5" width="40.7109375" customWidth="1"/>
    <col min="6" max="6" width="2.7109375" customWidth="1"/>
    <col min="7" max="7" width="1.7109375" customWidth="1"/>
    <col min="8" max="8" width="52.28515625" customWidth="1"/>
    <col min="9" max="9" width="25.7109375" customWidth="1"/>
    <col min="10" max="10" width="1.7109375" customWidth="1"/>
    <col min="11" max="12" width="2.7109375" customWidth="1"/>
    <col min="13" max="13" width="3.85546875" hidden="1" customWidth="1"/>
    <col min="14" max="16384" width="8.85546875" hidden="1"/>
  </cols>
  <sheetData>
    <row r="1" spans="2:10" s="28" customFormat="1" ht="15" x14ac:dyDescent="0.25"/>
    <row r="2" spans="2:10" s="28" customFormat="1" ht="15" x14ac:dyDescent="0.25"/>
    <row r="3" spans="2:10" s="28" customFormat="1" ht="15" x14ac:dyDescent="0.25"/>
    <row r="4" spans="2:10" ht="1.9" customHeight="1" x14ac:dyDescent="0.25"/>
    <row r="5" spans="2:10" s="1" customFormat="1" ht="4.9000000000000004" customHeight="1" x14ac:dyDescent="0.25"/>
    <row r="6" spans="2:10" ht="3" customHeight="1" x14ac:dyDescent="0.25"/>
    <row r="7" spans="2:10" s="1" customFormat="1" ht="4.9000000000000004" customHeight="1" x14ac:dyDescent="0.25"/>
    <row r="8" spans="2:10" ht="1.9" customHeight="1" x14ac:dyDescent="0.25"/>
    <row r="9" spans="2:10" ht="25.15" customHeight="1" x14ac:dyDescent="0.25"/>
    <row r="10" spans="2:10" ht="34.9" customHeight="1" thickBot="1" x14ac:dyDescent="0.3">
      <c r="B10" s="85" t="s">
        <v>61</v>
      </c>
      <c r="C10" s="86"/>
      <c r="D10" s="86"/>
      <c r="E10" s="86"/>
      <c r="G10" s="85" t="s">
        <v>66</v>
      </c>
      <c r="H10" s="86"/>
      <c r="I10" s="86"/>
      <c r="J10" s="86"/>
    </row>
    <row r="11" spans="2:10" ht="16.149999999999999" customHeight="1" thickBot="1" x14ac:dyDescent="0.3">
      <c r="B11" s="64" t="s">
        <v>62</v>
      </c>
      <c r="C11" s="64"/>
      <c r="D11" s="76">
        <f>IFERROR(SUM(Cad!G12:G511),"")</f>
        <v>51</v>
      </c>
      <c r="E11" s="76"/>
      <c r="G11" s="87" t="str">
        <f ca="1">IFERROR(IF(I11=I10,INDEX(OFFSET(Cad!$M$12:$M$51,MATCH(I10,Cad!$N$12:$N$51,0),0),MATCH(I11,OFFSET(Cad!$N$12:$N$51,MATCH(I11,Cad!$N$12:$N$51,0),0),0),1),INDEX(Cad!$M$12:$M$51,MATCH(I11,Cad!$N$12:$N$51,0),1)),""
)</f>
        <v>Pró Labore e salários</v>
      </c>
      <c r="H11" s="88"/>
      <c r="I11" s="76">
        <f>IFERROR(LARGE(Cad!N12:N51,1),"")</f>
        <v>6500</v>
      </c>
      <c r="J11" s="76"/>
    </row>
    <row r="12" spans="2:10" ht="16.149999999999999" customHeight="1" thickBot="1" x14ac:dyDescent="0.3">
      <c r="B12" s="64" t="s">
        <v>63</v>
      </c>
      <c r="C12" s="64"/>
      <c r="D12" s="76">
        <f>IFERROR(SUM(Cad!I12:I511),"")</f>
        <v>0.36</v>
      </c>
      <c r="E12" s="76"/>
      <c r="G12" s="87" t="str">
        <f ca="1">IFERROR(IF(I12=I11,INDEX(OFFSET(Cad!$M$12:$M$51,MATCH(I11,Cad!$N$12:$N$51,0),0),MATCH(I12,OFFSET(Cad!$N$12:$N$51,MATCH(I12,Cad!$N$12:$N$51,0),0),0),1),INDEX(Cad!$M$12:$M$51,MATCH(I12,Cad!$N$12:$N$51,0),1)),""
)</f>
        <v>Aluguel</v>
      </c>
      <c r="H12" s="88"/>
      <c r="I12" s="76">
        <f>IFERROR(LARGE(Cad!N12:N51,2),"")</f>
        <v>2000</v>
      </c>
      <c r="J12" s="76"/>
    </row>
    <row r="13" spans="2:10" ht="15" customHeight="1" thickBot="1" x14ac:dyDescent="0.3">
      <c r="B13" s="64" t="s">
        <v>64</v>
      </c>
      <c r="C13" s="64"/>
      <c r="D13" s="76">
        <f>IFERROR(SUM(Cad!H12:H511),"")</f>
        <v>0.09</v>
      </c>
      <c r="E13" s="76"/>
      <c r="G13" s="87" t="str">
        <f ca="1">IFERROR(IF(I13=I12,INDEX(OFFSET(Cad!$M$12:$M$51,MATCH(I12,Cad!$N$12:$N$51,0),0),MATCH(I13,OFFSET(Cad!$N$12:$N$51,MATCH(I13,Cad!$N$12:$N$51,0),0),0),1),INDEX(Cad!$M$12:$M$51,MATCH(I13,Cad!$N$12:$N$51,0),1)),""
)</f>
        <v>Marketing</v>
      </c>
      <c r="H13" s="88"/>
      <c r="I13" s="76">
        <f>IFERROR(LARGE(Cad!N12:N51,3),"")</f>
        <v>2000</v>
      </c>
      <c r="J13" s="76"/>
    </row>
    <row r="14" spans="2:10" ht="16.149999999999999" customHeight="1" thickBot="1" x14ac:dyDescent="0.3">
      <c r="B14" s="64" t="s">
        <v>15</v>
      </c>
      <c r="C14" s="64"/>
      <c r="D14" s="76">
        <f>IFERROR(SUM(Cad!J12:J511),"")</f>
        <v>34</v>
      </c>
      <c r="E14" s="76"/>
      <c r="G14" s="87" t="str">
        <f ca="1">IFERROR(IF(I14=I13,INDEX(OFFSET(Cad!$M$12:$M$51,MATCH(I13,Cad!$N$12:$N$51,0),0),MATCH(I14,OFFSET(Cad!$N$12:$N$51,MATCH(I14,Cad!$N$12:$N$51,0),0),0),1),INDEX(Cad!$M$12:$M$51,MATCH(I14,Cad!$N$12:$N$51,0),1)),""
)</f>
        <v>Outros Custos</v>
      </c>
      <c r="H14" s="88"/>
      <c r="I14" s="76">
        <f>IFERROR(LARGE(Cad!N12:N51,4),"")</f>
        <v>1900</v>
      </c>
      <c r="J14" s="76"/>
    </row>
    <row r="15" spans="2:10" ht="16.149999999999999" customHeight="1" thickBot="1" x14ac:dyDescent="0.3">
      <c r="B15" s="75" t="s">
        <v>65</v>
      </c>
      <c r="C15" s="75"/>
      <c r="D15" s="76">
        <f>SUM(D11:E14)</f>
        <v>85.45</v>
      </c>
      <c r="E15" s="76"/>
      <c r="G15" s="87" t="str">
        <f ca="1">IFERROR(IF(I15=I14,INDEX(OFFSET(Cad!$M$12:$M$51,MATCH(I14,Cad!$N$12:$N$51,0),0),MATCH(I15,OFFSET(Cad!$N$12:$N$51,MATCH(I15,Cad!$N$12:$N$51,0),0),0),1),INDEX(Cad!$M$12:$M$51,MATCH(I15,Cad!$N$12:$N$51,0),1)),""
)</f>
        <v>Empréstimos</v>
      </c>
      <c r="H15" s="88"/>
      <c r="I15" s="76">
        <f>IFERROR(LARGE(Cad!N12:N51,5),"")</f>
        <v>1350</v>
      </c>
      <c r="J15" s="76"/>
    </row>
    <row r="16" spans="2:10" ht="16.149999999999999" customHeight="1" thickBot="1" x14ac:dyDescent="0.3">
      <c r="G16" s="75" t="s">
        <v>67</v>
      </c>
      <c r="H16" s="75"/>
      <c r="I16" s="76">
        <f>SUM(Cad!N12:N51)</f>
        <v>16030</v>
      </c>
      <c r="J16" s="76"/>
    </row>
    <row r="17" spans="2:9" ht="4.9000000000000004" customHeight="1" x14ac:dyDescent="0.25"/>
    <row r="18" spans="2:9" ht="34.9" customHeight="1" thickBot="1" x14ac:dyDescent="0.3">
      <c r="B18" s="77" t="s">
        <v>68</v>
      </c>
      <c r="C18" s="78"/>
      <c r="D18" s="78"/>
      <c r="E18" s="78"/>
      <c r="F18" s="78"/>
      <c r="G18" s="78"/>
      <c r="H18" s="78"/>
    </row>
    <row r="19" spans="2:9" ht="15" customHeight="1" thickBot="1" x14ac:dyDescent="0.3">
      <c r="B19" s="40" t="s">
        <v>69</v>
      </c>
      <c r="C19" s="40" t="s">
        <v>70</v>
      </c>
      <c r="D19" s="40" t="s">
        <v>71</v>
      </c>
      <c r="E19" s="40" t="s">
        <v>50</v>
      </c>
      <c r="F19" s="79" t="s">
        <v>72</v>
      </c>
      <c r="G19" s="80"/>
      <c r="H19" s="81"/>
    </row>
    <row r="20" spans="2:9" ht="16.149999999999999" customHeight="1" thickBot="1" x14ac:dyDescent="0.3">
      <c r="B20" s="2" t="str">
        <f ca="1">IFERROR(IF(D20="","",IF(D20=D19,INDEX(OFFSET(AC!$D$11:$D$50,MATCH(D20,AC!$F$11:$F$50,0),0),MATCH(D20,OFFSET(AC!$F$11:$F$50,MATCH(D20,AC!$F$11:$F$50,0),0),0),1),INDEX(AC!$D$11:$D$50,MATCH(D20,AC!$F$11:$F$50,0),1))),"")</f>
        <v>Calça</v>
      </c>
      <c r="C20" s="38">
        <f ca="1">IFERROR(VLOOKUP(B20,AC!$D$11:$E$50,2,0),"")</f>
        <v>150</v>
      </c>
      <c r="D20" s="38">
        <f>IFERROR(LARGE(AC!$F$11:$F$50,1),"")</f>
        <v>120</v>
      </c>
      <c r="E20" s="38">
        <f ca="1">IF(ISERROR(
IF(B20="","",D20-C20)),"",IF(B20="","",D20-C20))</f>
        <v>-30</v>
      </c>
      <c r="F20" s="82" t="str">
        <f ca="1">IF(ISERROR(
IF(E20&lt;0,"Seu preço está  "&amp;-I20*100&amp;" % mais barato. Vale aumentar?",IF(E20&gt;0,"Seu preço está "&amp;I20*100&amp;"% mais caro. Diminuir preço?","Seu preço está igual ao de mercado. Manter o preço?"))),"",IF(E20&lt;0,"Seu preço está  "&amp;-I20*100&amp;" % mais barato. Vale aumentar?",IF(E20&gt;0,"Seu preço está "&amp;I20*100&amp;"% mais caro. Diminuir preço?","Seu preço está igual ao de mercado. Manter o preço?")))</f>
        <v>Seu preço está  20 % mais barato. Vale aumentar?</v>
      </c>
      <c r="G20" s="83"/>
      <c r="H20" s="84"/>
      <c r="I20" s="55">
        <f ca="1">IFERROR(ROUND(D20/C20-1,2),"")</f>
        <v>-0.2</v>
      </c>
    </row>
    <row r="21" spans="2:9" ht="16.149999999999999" customHeight="1" thickBot="1" x14ac:dyDescent="0.3">
      <c r="B21" s="2" t="str">
        <f ca="1">IFERROR(IF(D21="","",IF(D21=D20,INDEX(OFFSET(AC!$D$11:$D$50,MATCH(D21,AC!$F$11:$F$50,0),0),MATCH(D21,OFFSET(AC!$F$11:$F$50,MATCH(D21,AC!$F$11:$F$50,0),0),0),1),INDEX(AC!$D$11:$D$50,MATCH(D21,AC!$F$11:$F$50,0),1))),"")</f>
        <v>Camisa</v>
      </c>
      <c r="C21" s="38">
        <f ca="1">IFERROR(VLOOKUP(B21,AC!$D$11:$E$50,2,0),"")</f>
        <v>110</v>
      </c>
      <c r="D21" s="38">
        <f>IFERROR(LARGE(AC!$F$11:$F$50,2),"")</f>
        <v>100</v>
      </c>
      <c r="E21" s="38">
        <f ca="1">IF(ISERROR(
IF(B21="","",D21-C21)),"",IF(B21="","",D21-C21))</f>
        <v>-10</v>
      </c>
      <c r="F21" s="82" t="str">
        <f t="shared" ref="F21:F24" ca="1" si="0">IF(ISERROR(
IF(E21&lt;0,"Seu preço está  "&amp;-I21*100&amp;" % mais barato. Vale aumentar?",IF(E21&gt;0,"Seu preço está "&amp;I21*100&amp;"% mais caro. Diminuir preço?","Seu preço está igual ao de mercado. Manter o preço?"))),"",IF(E21&lt;0,"Seu preço está  "&amp;-I21*100&amp;" % mais barato. Vale aumentar?",IF(E21&gt;0,"Seu preço está "&amp;I21*100&amp;"% mais caro. Diminuir preço?","Seu preço está igual ao de mercado. Manter o preço?")))</f>
        <v>Seu preço está  9 % mais barato. Vale aumentar?</v>
      </c>
      <c r="G21" s="83"/>
      <c r="H21" s="84"/>
      <c r="I21" s="55">
        <f t="shared" ref="I21:I24" ca="1" si="1">IFERROR(ROUND(D21/C21-1,2),"")</f>
        <v>-0.09</v>
      </c>
    </row>
    <row r="22" spans="2:9" ht="15" customHeight="1" thickBot="1" x14ac:dyDescent="0.3">
      <c r="B22" s="2" t="str">
        <f ca="1">IFERROR(IF(D22="","",IF(D22=D21,INDEX(OFFSET(AC!$D$11:$D$50,MATCH(D22,AC!$F$11:$F$50,0),0),MATCH(D22,OFFSET(AC!$F$11:$F$50,MATCH(D22,AC!$F$11:$F$50,0),0),0),1),INDEX(AC!$D$11:$D$50,MATCH(D22,AC!$F$11:$F$50,0),1))),"")</f>
        <v/>
      </c>
      <c r="C22" s="38" t="str">
        <f ca="1">IFERROR(VLOOKUP(B22,AC!$D$11:$E$50,2,0),"")</f>
        <v/>
      </c>
      <c r="D22" s="38" t="str">
        <f>IFERROR(LARGE(AC!$F$11:$F$50,3),"")</f>
        <v/>
      </c>
      <c r="E22" s="38" t="str">
        <f ca="1">IF(ISERROR(
IF(B22="","",D22-C22)),"",IF(B22="","",D22-C22))</f>
        <v/>
      </c>
      <c r="F22" s="82" t="str">
        <f t="shared" ca="1" si="0"/>
        <v/>
      </c>
      <c r="G22" s="83"/>
      <c r="H22" s="84"/>
      <c r="I22" s="55" t="str">
        <f t="shared" ca="1" si="1"/>
        <v/>
      </c>
    </row>
    <row r="23" spans="2:9" ht="16.5" thickBot="1" x14ac:dyDescent="0.3">
      <c r="B23" s="2" t="str">
        <f ca="1">IFERROR(IF(D23="","",IF(D23=D22,INDEX(OFFSET(AC!$D$11:$D$50,MATCH(D23,AC!$F$11:$F$50,0),0),MATCH(D23,OFFSET(AC!$F$11:$F$50,MATCH(D23,AC!$F$11:$F$50,0),0),0),1),INDEX(AC!$D$11:$D$50,MATCH(D23,AC!$F$11:$F$50,0),1))),"")</f>
        <v/>
      </c>
      <c r="C23" s="38" t="str">
        <f ca="1">IFERROR(VLOOKUP(B23,AC!$D$11:$E$50,2,0),"")</f>
        <v/>
      </c>
      <c r="D23" s="38" t="str">
        <f>IFERROR(LARGE(AC!$F$11:$F$50,4),"")</f>
        <v/>
      </c>
      <c r="E23" s="38" t="str">
        <f ca="1">IF(ISERROR(
IF(B23="","",D23-C23)),"",IF(B23="","",D23-C23))</f>
        <v/>
      </c>
      <c r="F23" s="82" t="str">
        <f t="shared" ca="1" si="0"/>
        <v/>
      </c>
      <c r="G23" s="83"/>
      <c r="H23" s="84"/>
      <c r="I23" s="55" t="str">
        <f t="shared" ca="1" si="1"/>
        <v/>
      </c>
    </row>
    <row r="24" spans="2:9" ht="16.5" thickBot="1" x14ac:dyDescent="0.3">
      <c r="B24" s="2" t="str">
        <f ca="1">IFERROR(IF(D24="","",IF(D24=D23,INDEX(OFFSET(AC!$D$11:$D$50,MATCH(D24,AC!$F$11:$F$50,0),0),MATCH(D24,OFFSET(AC!$F$11:$F$50,MATCH(D24,AC!$F$11:$F$50,0),0),0),1),INDEX(AC!$D$11:$D$50,MATCH(D24,AC!$F$11:$F$50,0),1))),"")</f>
        <v/>
      </c>
      <c r="C24" s="38" t="str">
        <f ca="1">IFERROR(VLOOKUP(B24,AC!$D$11:$E$50,2,0),"")</f>
        <v/>
      </c>
      <c r="D24" s="38" t="str">
        <f>IFERROR(LARGE(AC!$F$11:$F$50,5),"")</f>
        <v/>
      </c>
      <c r="E24" s="38" t="str">
        <f ca="1">IF(ISERROR(
IF(B24="","",D24-C24)),"",IF(B24="","",D24-C24))</f>
        <v/>
      </c>
      <c r="F24" s="82" t="str">
        <f t="shared" ca="1" si="0"/>
        <v/>
      </c>
      <c r="G24" s="83"/>
      <c r="H24" s="84"/>
      <c r="I24" s="55" t="str">
        <f t="shared" ca="1" si="1"/>
        <v/>
      </c>
    </row>
    <row r="25" spans="2:9" ht="4.9000000000000004" customHeight="1" x14ac:dyDescent="0.25"/>
    <row r="26" spans="2:9" ht="34.9" customHeight="1" thickBot="1" x14ac:dyDescent="0.3">
      <c r="B26" s="85" t="s">
        <v>73</v>
      </c>
      <c r="C26" s="86"/>
      <c r="D26" s="86"/>
      <c r="E26" s="86"/>
    </row>
    <row r="27" spans="2:9" ht="16.5" thickBot="1" x14ac:dyDescent="0.3">
      <c r="B27" s="87" t="s">
        <v>69</v>
      </c>
      <c r="C27" s="88"/>
      <c r="D27" s="40" t="s">
        <v>19</v>
      </c>
      <c r="E27" s="40" t="s">
        <v>74</v>
      </c>
    </row>
    <row r="28" spans="2:9" ht="16.5" thickBot="1" x14ac:dyDescent="0.3">
      <c r="B28" s="73" t="str">
        <f ca="1">IFERROR(IF(E28="","",IF(E28=E27,INDEX(OFFSET(Cad!$B$12:$B$511,MATCH(E28,Cad!$U$12:$U$511,0),0),MATCH(E28,OFFSET(Cad!$U$12:$U$511,MATCH(E28,Cad!$U$12:$U$511,0),0),0),1),INDEX(Cad!$B$12:$B$511,MATCH(E28,Cad!$U$12:$U$511,0),1))),"")</f>
        <v>Camiseta</v>
      </c>
      <c r="C28" s="74"/>
      <c r="D28" s="27">
        <f ca="1">IFERROR(IF(E28="","",IF(E28=E27,INDEX(OFFSET(Cad!$V$12:$V$511,MATCH(E28,Cad!$U$12:$U$511,0),0),MATCH(E28,OFFSET(Cad!$U$12:$U$511,MATCH(E28,Cad!$U$12:$U$511,0),0),0),1),INDEX(Cad!$V$12:$V$511,MATCH(E28,Cad!$U$12:$U$511,0),1))),"")</f>
        <v>220.14190890363929</v>
      </c>
      <c r="E28" s="38">
        <f>IFERROR(IF(LARGE(Cad!$U$12:$U$511,F28)=0,"",LARGE(Cad!$U$12:$U$511,F28)),"")</f>
        <v>15409.93362325475</v>
      </c>
      <c r="F28" s="50">
        <v>1</v>
      </c>
    </row>
    <row r="29" spans="2:9" ht="16.5" thickBot="1" x14ac:dyDescent="0.3">
      <c r="B29" s="73" t="str">
        <f ca="1">IFERROR(IF(E29="","",IF(E29=E28,INDEX(OFFSET(Cad!$B$12:$B$511,MATCH(E29,Cad!$U$12:$U$511,0),0),MATCH(E29,OFFSET(Cad!$U$12:$U$511,MATCH(E29,Cad!$U$12:$U$511,0),0),0),1),INDEX(Cad!$B$12:$B$511,MATCH(E29,Cad!$U$12:$U$511,0),1))),"")</f>
        <v>Calça</v>
      </c>
      <c r="C29" s="74"/>
      <c r="D29" s="27">
        <f ca="1">IFERROR(IF(E29="","",IF(E29=E28,INDEX(OFFSET(Cad!$V$12:$V$511,MATCH(E29,Cad!$U$12:$U$511,0),0),MATCH(E29,OFFSET(Cad!$U$12:$U$511,MATCH(E29,Cad!$U$12:$U$511,0),0),0),1),INDEX(Cad!$V$12:$V$511,MATCH(E29,Cad!$U$12:$U$511,0),1))),"")</f>
        <v>75.477225909819182</v>
      </c>
      <c r="E29" s="38">
        <f>IFERROR(IF(LARGE(Cad!$U$12:$U$511,F29)=0,"",LARGE(Cad!$U$12:$U$511,F29)),"")</f>
        <v>9057.2671091783013</v>
      </c>
      <c r="F29" s="50">
        <v>2</v>
      </c>
    </row>
    <row r="30" spans="2:9" ht="16.5" thickBot="1" x14ac:dyDescent="0.3">
      <c r="B30" s="73" t="str">
        <f ca="1">IFERROR(IF(E30="","",IF(E30=E29,INDEX(OFFSET(Cad!$B$12:$B$511,MATCH(E30,Cad!$U$12:$U$511,0),0),MATCH(E30,OFFSET(Cad!$U$12:$U$511,MATCH(E30,Cad!$U$12:$U$511,0),0),0),1),INDEX(Cad!$B$12:$B$511,MATCH(E30,Cad!$U$12:$U$511,0),1))),"")</f>
        <v>Camisa</v>
      </c>
      <c r="C30" s="74"/>
      <c r="D30" s="27">
        <f ca="1">IFERROR(IF(E30="","",IF(E30=E29,INDEX(OFFSET(Cad!$V$12:$V$511,MATCH(E30,Cad!$U$12:$U$511,0),0),MATCH(E30,OFFSET(Cad!$U$12:$U$511,MATCH(E30,Cad!$U$12:$U$511,0),0),0),1),INDEX(Cad!$V$12:$V$511,MATCH(E30,Cad!$U$12:$U$511,0),1))),"")</f>
        <v>78.622110322728318</v>
      </c>
      <c r="E30" s="38">
        <f>IFERROR(IF(LARGE(Cad!$U$12:$U$511,F30)=0,"",LARGE(Cad!$U$12:$U$511,F30)),"")</f>
        <v>7862.2110322728322</v>
      </c>
      <c r="F30" s="50">
        <v>3</v>
      </c>
    </row>
    <row r="31" spans="2:9" ht="16.5" thickBot="1" x14ac:dyDescent="0.3">
      <c r="B31" s="73" t="str">
        <f ca="1">IFERROR(IF(E31="","",IF(E31=E30,INDEX(OFFSET(Cad!$B$12:$B$511,MATCH(E31,Cad!$U$12:$U$511,0),0),MATCH(E31,OFFSET(Cad!$U$12:$U$511,MATCH(E31,Cad!$U$12:$U$511,0),0),0),1),INDEX(Cad!$B$12:$B$511,MATCH(E31,Cad!$U$12:$U$511,0),1))),"")</f>
        <v/>
      </c>
      <c r="C31" s="74"/>
      <c r="D31" s="27" t="str">
        <f ca="1">IFERROR(IF(E31="","",IF(E31=E30,INDEX(OFFSET(Cad!$V$12:$V$511,MATCH(E31,Cad!$U$12:$U$511,0),0),MATCH(E31,OFFSET(Cad!$U$12:$U$511,MATCH(E31,Cad!$U$12:$U$511,0),0),0),1),INDEX(Cad!$V$12:$V$511,MATCH(E31,Cad!$U$12:$U$511,0),1))),"")</f>
        <v/>
      </c>
      <c r="E31" s="38" t="str">
        <f>IFERROR(IF(LARGE(Cad!$U$12:$U$511,F31)=0,"",LARGE(Cad!$U$12:$U$511,F31)),"")</f>
        <v/>
      </c>
      <c r="F31" s="50">
        <v>4</v>
      </c>
    </row>
    <row r="32" spans="2:9" ht="16.5" thickBot="1" x14ac:dyDescent="0.3">
      <c r="B32" s="73" t="str">
        <f ca="1">IFERROR(IF(E32="","",IF(E32=E31,INDEX(OFFSET(Cad!$B$12:$B$511,MATCH(E32,Cad!$U$12:$U$511,0),0),MATCH(E32,OFFSET(Cad!$U$12:$U$511,MATCH(E32,Cad!$U$12:$U$511,0),0),0),1),INDEX(Cad!$B$12:$B$511,MATCH(E32,Cad!$U$12:$U$511,0),1))),"")</f>
        <v/>
      </c>
      <c r="C32" s="74"/>
      <c r="D32" s="27" t="str">
        <f ca="1">IFERROR(IF(E32="","",IF(E32=E31,INDEX(OFFSET(Cad!$V$12:$V$511,MATCH(E32,Cad!$U$12:$U$511,0),0),MATCH(E32,OFFSET(Cad!$U$12:$U$511,MATCH(E32,Cad!$U$12:$U$511,0),0),0),1),INDEX(Cad!$V$12:$V$511,MATCH(E32,Cad!$U$12:$U$511,0),1))),"")</f>
        <v/>
      </c>
      <c r="E32" s="38" t="str">
        <f>IFERROR(IF(LARGE(Cad!$U$12:$U$511,F32)=0,"",LARGE(Cad!$U$12:$U$511,F32)),"")</f>
        <v/>
      </c>
      <c r="F32" s="50">
        <v>5</v>
      </c>
    </row>
    <row r="33" spans="2:6" ht="16.5" thickBot="1" x14ac:dyDescent="0.3">
      <c r="B33" s="73" t="str">
        <f ca="1">IFERROR(IF(E33="","",IF(E33=E32,INDEX(OFFSET(Cad!$B$12:$B$511,MATCH(E33,Cad!$U$12:$U$511,0),0),MATCH(E33,OFFSET(Cad!$U$12:$U$511,MATCH(E33,Cad!$U$12:$U$511,0),0),0),1),INDEX(Cad!$B$12:$B$511,MATCH(E33,Cad!$U$12:$U$511,0),1))),"")</f>
        <v/>
      </c>
      <c r="C33" s="74"/>
      <c r="D33" s="27" t="str">
        <f ca="1">IFERROR(IF(E33="","",IF(E33=E32,INDEX(OFFSET(Cad!$V$12:$V$511,MATCH(E33,Cad!$U$12:$U$511,0),0),MATCH(E33,OFFSET(Cad!$U$12:$U$511,MATCH(E33,Cad!$U$12:$U$511,0),0),0),1),INDEX(Cad!$V$12:$V$511,MATCH(E33,Cad!$U$12:$U$511,0),1))),"")</f>
        <v/>
      </c>
      <c r="E33" s="38" t="str">
        <f>IFERROR(IF(LARGE(Cad!$U$12:$U$511,F33)=0,"",LARGE(Cad!$U$12:$U$511,F33)),"")</f>
        <v/>
      </c>
      <c r="F33" s="50">
        <v>6</v>
      </c>
    </row>
    <row r="34" spans="2:6" ht="16.5" thickBot="1" x14ac:dyDescent="0.3">
      <c r="B34" s="73" t="str">
        <f ca="1">IFERROR(IF(E34="","",IF(E34=E33,INDEX(OFFSET(Cad!$B$12:$B$511,MATCH(E34,Cad!$U$12:$U$511,0),0),MATCH(E34,OFFSET(Cad!$U$12:$U$511,MATCH(E34,Cad!$U$12:$U$511,0),0),0),1),INDEX(Cad!$B$12:$B$511,MATCH(E34,Cad!$U$12:$U$511,0),1))),"")</f>
        <v/>
      </c>
      <c r="C34" s="74"/>
      <c r="D34" s="27" t="str">
        <f ca="1">IFERROR(IF(E34="","",IF(E34=E33,INDEX(OFFSET(Cad!$V$12:$V$511,MATCH(E34,Cad!$U$12:$U$511,0),0),MATCH(E34,OFFSET(Cad!$U$12:$U$511,MATCH(E34,Cad!$U$12:$U$511,0),0),0),1),INDEX(Cad!$V$12:$V$511,MATCH(E34,Cad!$U$12:$U$511,0),1))),"")</f>
        <v/>
      </c>
      <c r="E34" s="38" t="str">
        <f>IFERROR(IF(LARGE(Cad!$U$12:$U$511,F34)=0,"",LARGE(Cad!$U$12:$U$511,F34)),"")</f>
        <v/>
      </c>
      <c r="F34" s="50">
        <v>7</v>
      </c>
    </row>
    <row r="35" spans="2:6" ht="16.5" thickBot="1" x14ac:dyDescent="0.3">
      <c r="B35" s="73" t="str">
        <f ca="1">IFERROR(IF(E35="","",IF(E35=E34,INDEX(OFFSET(Cad!$B$12:$B$511,MATCH(E35,Cad!$U$12:$U$511,0),0),MATCH(E35,OFFSET(Cad!$U$12:$U$511,MATCH(E35,Cad!$U$12:$U$511,0),0),0),1),INDEX(Cad!$B$12:$B$511,MATCH(E35,Cad!$U$12:$U$511,0),1))),"")</f>
        <v/>
      </c>
      <c r="C35" s="74"/>
      <c r="D35" s="27" t="str">
        <f ca="1">IFERROR(IF(E35="","",IF(E35=E34,INDEX(OFFSET(Cad!$V$12:$V$511,MATCH(E35,Cad!$U$12:$U$511,0),0),MATCH(E35,OFFSET(Cad!$U$12:$U$511,MATCH(E35,Cad!$U$12:$U$511,0),0),0),1),INDEX(Cad!$V$12:$V$511,MATCH(E35,Cad!$U$12:$U$511,0),1))),"")</f>
        <v/>
      </c>
      <c r="E35" s="38" t="str">
        <f>IFERROR(IF(LARGE(Cad!$U$12:$U$511,F35)=0,"",LARGE(Cad!$U$12:$U$511,F35)),"")</f>
        <v/>
      </c>
      <c r="F35" s="50">
        <v>8</v>
      </c>
    </row>
    <row r="36" spans="2:6" ht="14.45" customHeight="1" thickBot="1" x14ac:dyDescent="0.3">
      <c r="B36" s="73" t="str">
        <f ca="1">IFERROR(IF(E36="","",IF(E36=E35,INDEX(OFFSET(Cad!$B$12:$B$511,MATCH(E36,Cad!$U$12:$U$511,0),0),MATCH(E36,OFFSET(Cad!$U$12:$U$511,MATCH(E36,Cad!$U$12:$U$511,0),0),0),1),INDEX(Cad!$B$12:$B$511,MATCH(E36,Cad!$U$12:$U$511,0),1))),"")</f>
        <v/>
      </c>
      <c r="C36" s="74"/>
      <c r="D36" s="27" t="str">
        <f ca="1">IFERROR(IF(E36="","",IF(E36=E35,INDEX(OFFSET(Cad!$V$12:$V$511,MATCH(E36,Cad!$U$12:$U$511,0),0),MATCH(E36,OFFSET(Cad!$U$12:$U$511,MATCH(E36,Cad!$U$12:$U$511,0),0),0),1),INDEX(Cad!$V$12:$V$511,MATCH(E36,Cad!$U$12:$U$511,0),1))),"")</f>
        <v/>
      </c>
      <c r="E36" s="38" t="str">
        <f>IFERROR(IF(LARGE(Cad!$U$12:$U$511,F36)=0,"",LARGE(Cad!$U$12:$U$511,F36)),"")</f>
        <v/>
      </c>
      <c r="F36" s="50">
        <v>9</v>
      </c>
    </row>
    <row r="37" spans="2:6" ht="14.45" customHeight="1" thickBot="1" x14ac:dyDescent="0.3">
      <c r="B37" s="73" t="str">
        <f ca="1">IFERROR(IF(E37="","",IF(E37=E36,INDEX(OFFSET(Cad!$B$12:$B$511,MATCH(E37,Cad!$U$12:$U$511,0),0),MATCH(E37,OFFSET(Cad!$U$12:$U$511,MATCH(E37,Cad!$U$12:$U$511,0),0),0),1),INDEX(Cad!$B$12:$B$511,MATCH(E37,Cad!$U$12:$U$511,0),1))),"")</f>
        <v/>
      </c>
      <c r="C37" s="74"/>
      <c r="D37" s="27" t="str">
        <f ca="1">IFERROR(IF(E37="","",IF(E37=E36,INDEX(OFFSET(Cad!$V$12:$V$511,MATCH(E37,Cad!$U$12:$U$511,0),0),MATCH(E37,OFFSET(Cad!$U$12:$U$511,MATCH(E37,Cad!$U$12:$U$511,0),0),0),1),INDEX(Cad!$V$12:$V$511,MATCH(E37,Cad!$U$12:$U$511,0),1))),"")</f>
        <v/>
      </c>
      <c r="E37" s="38" t="str">
        <f>IFERROR(IF(LARGE(Cad!$U$12:$U$511,F37)=0,"",LARGE(Cad!$U$12:$U$511,F37)),"")</f>
        <v/>
      </c>
      <c r="F37" s="50">
        <v>10</v>
      </c>
    </row>
    <row r="38" spans="2:6" ht="14.45" customHeight="1" x14ac:dyDescent="0.25"/>
    <row r="39" spans="2:6" ht="14.45" customHeight="1" x14ac:dyDescent="0.25"/>
  </sheetData>
  <sheetProtection algorithmName="SHA-512" hashValue="JY0sxN+2QHmsEsb133ASr5GJUk9hbhtGb3O4RY+LK/3cAhgZcBM8wWCsQM14jvUernI4qk3LLGlIGWNcrTbLGg==" saltValue="EYpFpWv254cjiTahZMO1Qg==" spinCount="100000" sheet="1" objects="1" scenarios="1"/>
  <mergeCells count="43">
    <mergeCell ref="B10:E10"/>
    <mergeCell ref="B11:C11"/>
    <mergeCell ref="D11:E11"/>
    <mergeCell ref="B12:C12"/>
    <mergeCell ref="D12:E12"/>
    <mergeCell ref="G10:J10"/>
    <mergeCell ref="G11:H11"/>
    <mergeCell ref="I11:J11"/>
    <mergeCell ref="G12:H12"/>
    <mergeCell ref="I12:J12"/>
    <mergeCell ref="D13:E13"/>
    <mergeCell ref="B14:C14"/>
    <mergeCell ref="D14:E14"/>
    <mergeCell ref="B15:C15"/>
    <mergeCell ref="D15:E15"/>
    <mergeCell ref="B13:C13"/>
    <mergeCell ref="G13:H13"/>
    <mergeCell ref="I13:J13"/>
    <mergeCell ref="G14:H14"/>
    <mergeCell ref="I14:J14"/>
    <mergeCell ref="G15:H15"/>
    <mergeCell ref="I15:J15"/>
    <mergeCell ref="B28:C28"/>
    <mergeCell ref="G16:H16"/>
    <mergeCell ref="I16:J16"/>
    <mergeCell ref="B18:H18"/>
    <mergeCell ref="F19:H19"/>
    <mergeCell ref="F20:H20"/>
    <mergeCell ref="F21:H21"/>
    <mergeCell ref="F22:H22"/>
    <mergeCell ref="F23:H23"/>
    <mergeCell ref="F24:H24"/>
    <mergeCell ref="B26:E26"/>
    <mergeCell ref="B27:C27"/>
    <mergeCell ref="B35:C35"/>
    <mergeCell ref="B36:C36"/>
    <mergeCell ref="B37:C37"/>
    <mergeCell ref="B29:C29"/>
    <mergeCell ref="B30:C30"/>
    <mergeCell ref="B31:C31"/>
    <mergeCell ref="B32:C32"/>
    <mergeCell ref="B33:C33"/>
    <mergeCell ref="B34:C34"/>
  </mergeCells>
  <conditionalFormatting sqref="E20:E24">
    <cfRule type="cellIs" dxfId="4" priority="2" operator="equal">
      <formula>""</formula>
    </cfRule>
    <cfRule type="cellIs" dxfId="3" priority="3" operator="equal">
      <formula>0</formula>
    </cfRule>
    <cfRule type="cellIs" dxfId="2" priority="4" operator="lessThan">
      <formula>0</formula>
    </cfRule>
    <cfRule type="cellIs" dxfId="1" priority="5" operator="greaterThan">
      <formula>0</formula>
    </cfRule>
  </conditionalFormatting>
  <conditionalFormatting sqref="B28:E37">
    <cfRule type="expression" dxfId="0" priority="1">
      <formula>$B28=""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6">
    <tabColor theme="8" tint="-0.499984740745262"/>
  </sheetPr>
  <dimension ref="A1:Q102"/>
  <sheetViews>
    <sheetView showGridLines="0" showRowColHeaders="0" workbookViewId="0">
      <pane ySplit="9" topLeftCell="A10" activePane="bottomLeft" state="frozen"/>
      <selection pane="bottomLeft" activeCell="B6" sqref="B6"/>
    </sheetView>
  </sheetViews>
  <sheetFormatPr defaultColWidth="0" defaultRowHeight="14.45" customHeight="1" zeroHeight="1" x14ac:dyDescent="0.25"/>
  <cols>
    <col min="1" max="1" width="1.7109375" customWidth="1"/>
    <col min="2" max="2" width="10.7109375" bestFit="1" customWidth="1"/>
    <col min="3" max="3" width="25.85546875" bestFit="1" customWidth="1"/>
    <col min="4" max="4" width="26.7109375" bestFit="1" customWidth="1"/>
    <col min="5" max="5" width="40.7109375" customWidth="1"/>
    <col min="6" max="6" width="2.7109375" customWidth="1"/>
    <col min="7" max="7" width="1.7109375" customWidth="1"/>
    <col min="8" max="8" width="52.28515625" customWidth="1"/>
    <col min="9" max="9" width="25.7109375" customWidth="1"/>
    <col min="10" max="10" width="1.7109375" customWidth="1"/>
    <col min="11" max="12" width="2.7109375" customWidth="1"/>
    <col min="13" max="13" width="3.85546875" customWidth="1"/>
    <col min="14" max="16384" width="8.85546875" hidden="1"/>
  </cols>
  <sheetData>
    <row r="1" spans="2:8" s="28" customFormat="1" ht="15" x14ac:dyDescent="0.25"/>
    <row r="2" spans="2:8" s="28" customFormat="1" ht="15" x14ac:dyDescent="0.25"/>
    <row r="3" spans="2:8" s="28" customFormat="1" ht="15" x14ac:dyDescent="0.25"/>
    <row r="4" spans="2:8" ht="1.9" customHeight="1" x14ac:dyDescent="0.25"/>
    <row r="5" spans="2:8" s="1" customFormat="1" ht="4.9000000000000004" customHeight="1" x14ac:dyDescent="0.25"/>
    <row r="6" spans="2:8" ht="3" customHeight="1" x14ac:dyDescent="0.25"/>
    <row r="7" spans="2:8" s="1" customFormat="1" ht="4.9000000000000004" customHeight="1" x14ac:dyDescent="0.25"/>
    <row r="8" spans="2:8" ht="1.9" customHeight="1" x14ac:dyDescent="0.25"/>
    <row r="9" spans="2:8" ht="25.15" customHeight="1" x14ac:dyDescent="0.25"/>
    <row r="10" spans="2:8" ht="34.9" customHeight="1" x14ac:dyDescent="0.3">
      <c r="B10" s="30" t="s">
        <v>87</v>
      </c>
      <c r="C10" s="28"/>
      <c r="D10" s="28"/>
      <c r="E10" s="28"/>
      <c r="F10" s="28"/>
      <c r="G10" s="28"/>
      <c r="H10" s="28"/>
    </row>
    <row r="11" spans="2:8" ht="16.149999999999999" customHeight="1" x14ac:dyDescent="0.25">
      <c r="B11" s="28"/>
      <c r="C11" s="28"/>
      <c r="D11" s="28"/>
      <c r="E11" s="28"/>
      <c r="F11" s="28"/>
      <c r="G11" s="28"/>
      <c r="H11" s="28"/>
    </row>
    <row r="12" spans="2:8" ht="16.149999999999999" customHeight="1" x14ac:dyDescent="0.25">
      <c r="B12" s="28"/>
      <c r="C12" s="28"/>
      <c r="D12" s="28"/>
      <c r="E12" s="28"/>
      <c r="F12" s="28"/>
      <c r="G12" s="28"/>
      <c r="H12" s="28"/>
    </row>
    <row r="13" spans="2:8" ht="15" customHeight="1" x14ac:dyDescent="0.25">
      <c r="B13" s="28"/>
      <c r="C13" s="28"/>
      <c r="D13" s="28"/>
      <c r="E13" s="28"/>
      <c r="F13" s="28"/>
      <c r="G13" s="89" t="str">
        <f ca="1">"O produto que mais gerou receita para atingir o ponto de equilíbrio foi: "&amp;"
"&amp;'RC'!B28</f>
        <v>O produto que mais gerou receita para atingir o ponto de equilíbrio foi: 
Camiseta</v>
      </c>
      <c r="H13" s="89"/>
    </row>
    <row r="14" spans="2:8" ht="16.149999999999999" customHeight="1" x14ac:dyDescent="0.25">
      <c r="B14" s="28"/>
      <c r="C14" s="28"/>
      <c r="D14" s="28"/>
      <c r="E14" s="28"/>
      <c r="F14" s="28"/>
      <c r="G14" s="89"/>
      <c r="H14" s="89"/>
    </row>
    <row r="15" spans="2:8" ht="16.149999999999999" customHeight="1" x14ac:dyDescent="0.25">
      <c r="B15" s="28"/>
      <c r="C15" s="28"/>
      <c r="D15" s="28"/>
      <c r="E15" s="28"/>
      <c r="F15" s="28"/>
      <c r="G15" s="89"/>
      <c r="H15" s="89"/>
    </row>
    <row r="16" spans="2:8" ht="16.149999999999999" customHeight="1" x14ac:dyDescent="0.25">
      <c r="B16" s="28"/>
      <c r="C16" s="28"/>
      <c r="D16" s="28"/>
      <c r="E16" s="28"/>
      <c r="F16" s="28"/>
      <c r="G16" s="89"/>
      <c r="H16" s="89"/>
    </row>
    <row r="17" spans="2:10" ht="4.9000000000000004" customHeight="1" x14ac:dyDescent="0.25">
      <c r="B17" s="28"/>
      <c r="C17" s="28"/>
      <c r="D17" s="28"/>
      <c r="E17" s="28"/>
      <c r="F17" s="28"/>
      <c r="G17" s="89"/>
      <c r="H17" s="89"/>
    </row>
    <row r="18" spans="2:10" ht="34.9" customHeight="1" x14ac:dyDescent="0.25">
      <c r="B18" s="28"/>
      <c r="C18" s="28"/>
      <c r="D18" s="28"/>
      <c r="E18" s="28"/>
      <c r="F18" s="28"/>
      <c r="G18" s="89"/>
      <c r="H18" s="89"/>
    </row>
    <row r="19" spans="2:10" ht="15" customHeight="1" x14ac:dyDescent="0.25">
      <c r="B19" s="28"/>
      <c r="C19" s="28"/>
      <c r="D19" s="28"/>
      <c r="E19" s="28"/>
      <c r="F19" s="28"/>
      <c r="G19" s="89"/>
      <c r="H19" s="89"/>
    </row>
    <row r="20" spans="2:10" ht="16.149999999999999" customHeight="1" x14ac:dyDescent="0.25">
      <c r="B20" s="28"/>
      <c r="C20" s="28"/>
      <c r="D20" s="28"/>
      <c r="E20" s="28"/>
      <c r="F20" s="28"/>
      <c r="G20" s="28"/>
      <c r="H20" s="28"/>
    </row>
    <row r="21" spans="2:10" ht="16.149999999999999" customHeight="1" x14ac:dyDescent="0.25">
      <c r="B21" s="28"/>
      <c r="C21" s="28"/>
      <c r="D21" s="28"/>
      <c r="E21" s="28"/>
      <c r="F21" s="28"/>
      <c r="G21" s="28"/>
      <c r="H21" s="28"/>
    </row>
    <row r="22" spans="2:10" ht="15" customHeight="1" thickBot="1" x14ac:dyDescent="0.3">
      <c r="B22" s="31"/>
      <c r="C22" s="31"/>
      <c r="D22" s="31"/>
      <c r="E22" s="31"/>
      <c r="F22" s="31"/>
      <c r="G22" s="31"/>
      <c r="H22" s="31"/>
      <c r="I22" s="31"/>
      <c r="J22" s="31"/>
    </row>
    <row r="23" spans="2:10" ht="15" x14ac:dyDescent="0.25">
      <c r="B23" s="28"/>
      <c r="C23" s="28"/>
      <c r="D23" s="28"/>
      <c r="E23" s="28"/>
      <c r="F23" s="28"/>
      <c r="G23" s="28"/>
      <c r="H23" s="28"/>
    </row>
    <row r="24" spans="2:10" ht="18.75" x14ac:dyDescent="0.3">
      <c r="B24" s="30" t="s">
        <v>88</v>
      </c>
      <c r="C24" s="28"/>
      <c r="D24" s="28"/>
      <c r="E24" s="28"/>
      <c r="F24" s="28"/>
      <c r="G24" s="28"/>
      <c r="H24" s="28"/>
    </row>
    <row r="25" spans="2:10" ht="4.9000000000000004" customHeight="1" x14ac:dyDescent="0.25">
      <c r="B25" s="28"/>
      <c r="C25" s="28"/>
      <c r="D25" s="28"/>
      <c r="E25" s="28"/>
      <c r="F25" s="28"/>
      <c r="G25" s="28"/>
      <c r="H25" s="28"/>
    </row>
    <row r="26" spans="2:10" ht="34.9" customHeight="1" x14ac:dyDescent="0.25">
      <c r="B26" s="28"/>
      <c r="C26" s="28"/>
      <c r="D26" s="28"/>
      <c r="E26" s="28"/>
      <c r="F26" s="28"/>
      <c r="G26" s="28"/>
      <c r="H26" s="28"/>
    </row>
    <row r="27" spans="2:10" ht="15" x14ac:dyDescent="0.25">
      <c r="B27" s="28"/>
      <c r="C27" s="28"/>
      <c r="D27" s="28"/>
      <c r="E27" s="28"/>
      <c r="F27" s="28"/>
      <c r="G27" s="89" t="str">
        <f ca="1">"O produto que tem mais participação no ponto de equilíbrio é "&amp;GR_Dados!A3&amp;"."&amp;"
"&amp;" A quantidade vendida de "&amp;GR_Dados!A3&amp;" é de "&amp;GR_Dados!E3&amp;" unidades."</f>
        <v>O produto que tem mais participação no ponto de equilíbrio é Camiseta.
 A quantidade vendida de Camiseta é de 220 unidades.</v>
      </c>
      <c r="H27" s="89"/>
    </row>
    <row r="28" spans="2:10" ht="15" x14ac:dyDescent="0.25">
      <c r="B28" s="28"/>
      <c r="C28" s="28"/>
      <c r="D28" s="28"/>
      <c r="E28" s="28"/>
      <c r="F28" s="28"/>
      <c r="G28" s="89"/>
      <c r="H28" s="89"/>
    </row>
    <row r="29" spans="2:10" ht="15" x14ac:dyDescent="0.25">
      <c r="B29" s="28"/>
      <c r="C29" s="28"/>
      <c r="D29" s="28"/>
      <c r="E29" s="28"/>
      <c r="F29" s="28"/>
      <c r="G29" s="89"/>
      <c r="H29" s="89"/>
    </row>
    <row r="30" spans="2:10" ht="15" x14ac:dyDescent="0.25">
      <c r="B30" s="28"/>
      <c r="C30" s="28"/>
      <c r="D30" s="28"/>
      <c r="E30" s="28"/>
      <c r="F30" s="28"/>
      <c r="G30" s="89"/>
      <c r="H30" s="89"/>
    </row>
    <row r="31" spans="2:10" ht="15" x14ac:dyDescent="0.25">
      <c r="B31" s="28"/>
      <c r="C31" s="28"/>
      <c r="D31" s="28"/>
      <c r="E31" s="28"/>
      <c r="F31" s="28"/>
      <c r="G31" s="89"/>
      <c r="H31" s="89"/>
    </row>
    <row r="32" spans="2:10" ht="15" x14ac:dyDescent="0.25">
      <c r="B32" s="28"/>
      <c r="C32" s="28"/>
      <c r="D32" s="28"/>
      <c r="E32" s="28"/>
      <c r="F32" s="28"/>
      <c r="G32" s="89"/>
      <c r="H32" s="89"/>
    </row>
    <row r="33" spans="2:10" ht="15" x14ac:dyDescent="0.25">
      <c r="B33" s="28"/>
      <c r="C33" s="28"/>
      <c r="D33" s="28"/>
      <c r="E33" s="28"/>
      <c r="F33" s="28"/>
      <c r="G33" s="89"/>
      <c r="H33" s="89"/>
    </row>
    <row r="34" spans="2:10" ht="15" x14ac:dyDescent="0.25">
      <c r="B34" s="28"/>
      <c r="C34" s="28"/>
      <c r="D34" s="28"/>
      <c r="E34" s="28"/>
      <c r="F34" s="28"/>
      <c r="G34" s="28"/>
      <c r="H34" s="28"/>
    </row>
    <row r="35" spans="2:10" ht="15" x14ac:dyDescent="0.25">
      <c r="B35" s="28"/>
      <c r="C35" s="28"/>
      <c r="D35" s="28"/>
      <c r="E35" s="28"/>
      <c r="F35" s="28"/>
      <c r="G35" s="28"/>
      <c r="H35" s="28"/>
    </row>
    <row r="36" spans="2:10" ht="14.45" customHeight="1" x14ac:dyDescent="0.25">
      <c r="B36" s="28"/>
      <c r="C36" s="28"/>
      <c r="D36" s="28"/>
      <c r="E36" s="28"/>
      <c r="F36" s="28"/>
      <c r="G36" s="28"/>
      <c r="H36" s="28"/>
    </row>
    <row r="37" spans="2:10" ht="14.45" customHeight="1" thickBot="1" x14ac:dyDescent="0.3">
      <c r="B37" s="31"/>
      <c r="C37" s="31"/>
      <c r="D37" s="31"/>
      <c r="E37" s="31"/>
      <c r="F37" s="31"/>
      <c r="G37" s="31"/>
      <c r="H37" s="31"/>
      <c r="I37" s="31"/>
      <c r="J37" s="31"/>
    </row>
    <row r="38" spans="2:10" ht="14.45" customHeight="1" x14ac:dyDescent="0.25">
      <c r="B38" s="28"/>
      <c r="C38" s="28"/>
      <c r="D38" s="28"/>
      <c r="E38" s="28"/>
      <c r="F38" s="28"/>
      <c r="G38" s="28"/>
      <c r="H38" s="28"/>
    </row>
    <row r="39" spans="2:10" ht="14.45" customHeight="1" x14ac:dyDescent="0.3">
      <c r="B39" s="30" t="s">
        <v>89</v>
      </c>
      <c r="C39" s="28"/>
      <c r="D39" s="28"/>
      <c r="E39" s="28"/>
      <c r="F39" s="28"/>
      <c r="G39" s="28"/>
      <c r="H39" s="28"/>
    </row>
    <row r="40" spans="2:10" ht="14.45" customHeight="1" x14ac:dyDescent="0.25">
      <c r="B40" s="28"/>
      <c r="C40" s="28"/>
      <c r="D40" s="28"/>
      <c r="E40" s="28"/>
      <c r="F40" s="28"/>
      <c r="G40" s="28"/>
      <c r="H40" s="28"/>
    </row>
    <row r="41" spans="2:10" ht="14.45" customHeight="1" x14ac:dyDescent="0.25">
      <c r="B41" s="28"/>
      <c r="C41" s="28"/>
      <c r="D41" s="28"/>
      <c r="E41" s="28"/>
      <c r="F41" s="28"/>
      <c r="G41" s="28"/>
      <c r="H41" s="28"/>
    </row>
    <row r="42" spans="2:10" ht="14.45" customHeight="1" x14ac:dyDescent="0.25">
      <c r="B42" s="28"/>
      <c r="C42" s="28"/>
      <c r="D42" s="28"/>
      <c r="E42" s="28"/>
      <c r="F42" s="28"/>
      <c r="G42" s="89" t="str">
        <f ca="1">"O produto que tem o maior índice de margem de contribuição é "&amp;GR_Dados!A16&amp;"."&amp;"
"&amp;" O IMC de "&amp;GR_Dados!A16&amp;" é de "&amp;GR_Dados!C16*100&amp;" %."</f>
        <v>O produto que tem o maior índice de margem de contribuição é Camiseta.
 O IMC de Camiseta é de 65 %.</v>
      </c>
      <c r="H42" s="89"/>
    </row>
    <row r="43" spans="2:10" ht="14.45" customHeight="1" x14ac:dyDescent="0.25">
      <c r="B43" s="28"/>
      <c r="C43" s="28"/>
      <c r="D43" s="28"/>
      <c r="E43" s="28"/>
      <c r="F43" s="28"/>
      <c r="G43" s="89"/>
      <c r="H43" s="89"/>
    </row>
    <row r="44" spans="2:10" ht="14.45" customHeight="1" x14ac:dyDescent="0.25">
      <c r="B44" s="28"/>
      <c r="C44" s="28"/>
      <c r="D44" s="28"/>
      <c r="E44" s="28"/>
      <c r="F44" s="28"/>
      <c r="G44" s="89"/>
      <c r="H44" s="89"/>
    </row>
    <row r="45" spans="2:10" ht="14.45" customHeight="1" x14ac:dyDescent="0.25">
      <c r="B45" s="28"/>
      <c r="C45" s="28"/>
      <c r="D45" s="28"/>
      <c r="E45" s="28"/>
      <c r="F45" s="28"/>
      <c r="G45" s="89"/>
      <c r="H45" s="89"/>
    </row>
    <row r="46" spans="2:10" ht="14.45" customHeight="1" x14ac:dyDescent="0.25">
      <c r="B46" s="28"/>
      <c r="C46" s="28"/>
      <c r="D46" s="28"/>
      <c r="E46" s="28"/>
      <c r="F46" s="28"/>
      <c r="G46" s="89"/>
      <c r="H46" s="89"/>
    </row>
    <row r="47" spans="2:10" ht="14.45" customHeight="1" x14ac:dyDescent="0.25">
      <c r="B47" s="28"/>
      <c r="C47" s="28"/>
      <c r="D47" s="28"/>
      <c r="E47" s="28"/>
      <c r="F47" s="28"/>
      <c r="G47" s="89"/>
      <c r="H47" s="89"/>
    </row>
    <row r="48" spans="2:10" ht="14.45" customHeight="1" x14ac:dyDescent="0.25">
      <c r="B48" s="28"/>
      <c r="C48" s="28"/>
      <c r="D48" s="28"/>
      <c r="E48" s="28"/>
      <c r="F48" s="28"/>
      <c r="G48" s="89"/>
      <c r="H48" s="89"/>
    </row>
    <row r="49" spans="2:17" ht="14.45" customHeight="1" x14ac:dyDescent="0.25">
      <c r="B49" s="28"/>
      <c r="C49" s="28"/>
      <c r="D49" s="28"/>
      <c r="E49" s="28"/>
      <c r="F49" s="28"/>
      <c r="G49" s="89"/>
      <c r="H49" s="89"/>
    </row>
    <row r="50" spans="2:17" ht="14.45" customHeight="1" x14ac:dyDescent="0.25">
      <c r="B50" s="28"/>
      <c r="C50" s="28"/>
      <c r="D50" s="28"/>
      <c r="E50" s="28"/>
      <c r="F50" s="28"/>
      <c r="G50" s="28"/>
      <c r="H50" s="28"/>
    </row>
    <row r="51" spans="2:17" ht="14.45" customHeight="1" x14ac:dyDescent="0.25">
      <c r="B51" s="28"/>
      <c r="C51" s="28"/>
      <c r="D51" s="28"/>
      <c r="E51" s="28"/>
      <c r="F51" s="28"/>
      <c r="G51" s="28"/>
      <c r="H51" s="28"/>
    </row>
    <row r="52" spans="2:17" ht="14.45" customHeight="1" x14ac:dyDescent="0.25">
      <c r="B52" s="28"/>
      <c r="C52" s="28"/>
      <c r="D52" s="28"/>
      <c r="E52" s="28"/>
      <c r="F52" s="28"/>
      <c r="G52" s="28"/>
      <c r="H52" s="28"/>
    </row>
    <row r="53" spans="2:17" ht="14.45" customHeight="1" thickBot="1" x14ac:dyDescent="0.3">
      <c r="B53" s="31"/>
      <c r="C53" s="31"/>
      <c r="D53" s="31"/>
      <c r="E53" s="31"/>
      <c r="F53" s="31"/>
      <c r="G53" s="31"/>
      <c r="H53" s="31"/>
      <c r="I53" s="31"/>
      <c r="J53" s="31"/>
    </row>
    <row r="54" spans="2:17" ht="14.45" customHeight="1" x14ac:dyDescent="0.25">
      <c r="B54" s="28"/>
      <c r="C54" s="28"/>
      <c r="D54" s="28"/>
      <c r="E54" s="28"/>
      <c r="F54" s="28"/>
      <c r="G54" s="28"/>
      <c r="H54" s="28"/>
    </row>
    <row r="55" spans="2:17" ht="14.45" customHeight="1" x14ac:dyDescent="0.3">
      <c r="B55" s="30" t="s">
        <v>90</v>
      </c>
      <c r="C55" s="29"/>
      <c r="D55" s="28"/>
      <c r="E55" s="28"/>
      <c r="F55" s="28"/>
      <c r="G55" s="28"/>
      <c r="H55" s="28"/>
      <c r="N55" t="s">
        <v>81</v>
      </c>
      <c r="O55" t="s">
        <v>82</v>
      </c>
      <c r="P55" t="s">
        <v>83</v>
      </c>
      <c r="Q55" t="s">
        <v>84</v>
      </c>
    </row>
    <row r="56" spans="2:17" ht="14.45" customHeight="1" x14ac:dyDescent="0.25">
      <c r="B56" s="29"/>
      <c r="C56" s="29"/>
      <c r="D56" s="28"/>
      <c r="E56" s="28"/>
      <c r="F56" s="28"/>
      <c r="G56" s="28"/>
      <c r="H56" s="28"/>
      <c r="N56">
        <f>PE!F12</f>
        <v>16030</v>
      </c>
      <c r="O56">
        <f>SUM(Cad!E12:E511)-'RC'!D15-'RC'!I16</f>
        <v>7684.5499999999993</v>
      </c>
      <c r="P56" t="s">
        <v>86</v>
      </c>
      <c r="Q56" t="s">
        <v>85</v>
      </c>
    </row>
    <row r="57" spans="2:17" ht="14.45" customHeight="1" x14ac:dyDescent="0.25">
      <c r="B57" s="29"/>
      <c r="C57" s="29"/>
      <c r="D57" s="28"/>
      <c r="E57" s="28"/>
      <c r="F57" s="28"/>
      <c r="G57" s="90" t="str">
        <f>IF(N56&gt;O56,P56,Q56)</f>
        <v>A soma dos seus custos diretos e custos fixos fazem com que eles sejam maiores que seu lucro. Significa que o lucro obtido não paga seus custos com o volume de vendas que foi estipulado.
Dica: Faça uma revisão na operação do seu negócio com o intuito de reduzir todos os seus custos para se tornar mais competitivo sem deixar de obter lucro.</v>
      </c>
      <c r="H57" s="90"/>
    </row>
    <row r="58" spans="2:17" ht="14.45" customHeight="1" x14ac:dyDescent="0.25">
      <c r="B58" s="29"/>
      <c r="C58" s="29"/>
      <c r="D58" s="28"/>
      <c r="E58" s="28"/>
      <c r="F58" s="28"/>
      <c r="G58" s="90"/>
      <c r="H58" s="90"/>
    </row>
    <row r="59" spans="2:17" ht="14.45" customHeight="1" x14ac:dyDescent="0.25">
      <c r="B59" s="29"/>
      <c r="C59" s="29"/>
      <c r="D59" s="28"/>
      <c r="E59" s="28"/>
      <c r="F59" s="28"/>
      <c r="G59" s="90"/>
      <c r="H59" s="90"/>
    </row>
    <row r="60" spans="2:17" ht="14.45" customHeight="1" x14ac:dyDescent="0.25">
      <c r="B60" s="29"/>
      <c r="C60" s="29"/>
      <c r="D60" s="28"/>
      <c r="E60" s="28"/>
      <c r="F60" s="28"/>
      <c r="G60" s="90"/>
      <c r="H60" s="90"/>
    </row>
    <row r="61" spans="2:17" ht="14.45" customHeight="1" x14ac:dyDescent="0.25">
      <c r="B61" s="29"/>
      <c r="C61" s="29"/>
      <c r="D61" s="28"/>
      <c r="E61" s="28"/>
      <c r="F61" s="28"/>
      <c r="G61" s="90"/>
      <c r="H61" s="90"/>
    </row>
    <row r="62" spans="2:17" ht="14.45" customHeight="1" x14ac:dyDescent="0.25">
      <c r="B62" s="29"/>
      <c r="C62" s="29"/>
      <c r="D62" s="28"/>
      <c r="E62" s="28"/>
      <c r="F62" s="28"/>
      <c r="G62" s="90"/>
      <c r="H62" s="90"/>
    </row>
    <row r="63" spans="2:17" ht="14.45" customHeight="1" x14ac:dyDescent="0.25">
      <c r="B63" s="29"/>
      <c r="C63" s="29"/>
      <c r="D63" s="28"/>
      <c r="E63" s="28"/>
      <c r="F63" s="28"/>
      <c r="G63" s="90"/>
      <c r="H63" s="90"/>
    </row>
    <row r="64" spans="2:17" ht="14.45" customHeight="1" x14ac:dyDescent="0.25">
      <c r="B64" s="29"/>
      <c r="C64" s="29"/>
      <c r="D64" s="28"/>
      <c r="E64" s="28"/>
      <c r="F64" s="28"/>
      <c r="G64" s="90"/>
      <c r="H64" s="90"/>
    </row>
    <row r="65" spans="2:10" ht="14.45" customHeight="1" x14ac:dyDescent="0.25">
      <c r="B65" s="29"/>
      <c r="C65" s="29"/>
      <c r="D65" s="28"/>
      <c r="E65" s="28"/>
      <c r="F65" s="28"/>
      <c r="G65" s="28"/>
      <c r="H65" s="28"/>
    </row>
    <row r="66" spans="2:10" ht="14.45" customHeight="1" x14ac:dyDescent="0.25">
      <c r="B66" s="29"/>
      <c r="C66" s="29"/>
      <c r="D66" s="28"/>
      <c r="E66" s="28"/>
      <c r="F66" s="28"/>
      <c r="G66" s="28"/>
      <c r="H66" s="28"/>
    </row>
    <row r="67" spans="2:10" ht="14.45" customHeight="1" x14ac:dyDescent="0.25">
      <c r="B67" s="29"/>
      <c r="C67" s="29"/>
      <c r="D67" s="28"/>
      <c r="E67" s="28"/>
      <c r="F67" s="28"/>
      <c r="G67" s="28"/>
      <c r="H67" s="28"/>
    </row>
    <row r="68" spans="2:10" ht="14.45" customHeight="1" x14ac:dyDescent="0.25">
      <c r="B68" s="29"/>
      <c r="C68" s="29"/>
      <c r="D68" s="28"/>
      <c r="E68" s="28"/>
      <c r="F68" s="28"/>
      <c r="G68" s="28"/>
      <c r="H68" s="28"/>
    </row>
    <row r="69" spans="2:10" ht="14.45" customHeight="1" thickBot="1" x14ac:dyDescent="0.3">
      <c r="B69" s="31"/>
      <c r="C69" s="31"/>
      <c r="D69" s="31"/>
      <c r="E69" s="31"/>
      <c r="F69" s="31"/>
      <c r="G69" s="31"/>
      <c r="H69" s="31"/>
      <c r="I69" s="31"/>
      <c r="J69" s="31"/>
    </row>
    <row r="70" spans="2:10" ht="14.45" customHeight="1" x14ac:dyDescent="0.25">
      <c r="B70" s="29"/>
      <c r="C70" s="29"/>
      <c r="D70" s="28"/>
      <c r="E70" s="28"/>
      <c r="F70" s="28"/>
      <c r="G70" s="28"/>
      <c r="H70" s="28"/>
    </row>
    <row r="71" spans="2:10" ht="14.45" customHeight="1" x14ac:dyDescent="0.3">
      <c r="B71" s="30" t="s">
        <v>91</v>
      </c>
      <c r="C71" s="29"/>
      <c r="D71" s="28"/>
      <c r="E71" s="28"/>
      <c r="F71" s="28"/>
      <c r="G71" s="28"/>
      <c r="H71" s="28"/>
    </row>
    <row r="72" spans="2:10" ht="14.45" customHeight="1" x14ac:dyDescent="0.25">
      <c r="B72" s="29"/>
      <c r="C72" s="29"/>
      <c r="D72" s="28"/>
      <c r="E72" s="28"/>
      <c r="F72" s="28"/>
      <c r="G72" s="28"/>
      <c r="H72" s="28"/>
    </row>
    <row r="73" spans="2:10" ht="14.45" customHeight="1" x14ac:dyDescent="0.25">
      <c r="B73" s="29"/>
      <c r="C73" s="29"/>
      <c r="D73" s="28"/>
      <c r="E73" s="28"/>
      <c r="F73" s="28"/>
      <c r="G73" s="28"/>
      <c r="H73" s="28"/>
    </row>
    <row r="74" spans="2:10" ht="14.45" customHeight="1" x14ac:dyDescent="0.25">
      <c r="B74" s="29"/>
      <c r="C74" s="29"/>
      <c r="D74" s="28"/>
      <c r="E74" s="28"/>
      <c r="F74" s="28"/>
      <c r="G74" s="90" t="str">
        <f>"Os custos diretos são aqueles que variam de acordo com o volume de vendas. Sua média de custos diretos é de R$ "&amp;GR_Dados!C48&amp;" e o seu custo mais elevado está "&amp;GR_Dados!D48*100&amp;"% acima da média."&amp;"
"&amp;"Dica: É muito comum esquecer de alguns itens dessa parte de custos diretos. Por isso, faça uma avaliação mais criteriosa para entender quais são os itens que ainda podem estar sendo esquecidos."</f>
        <v>Os custos diretos são aqueles que variam de acordo com o volume de vendas. Sua média de custos diretos é de R$ 21,3625 e o seu custo mais elevado está 139% acima da média.
Dica: É muito comum esquecer de alguns itens dessa parte de custos diretos. Por isso, faça uma avaliação mais criteriosa para entender quais são os itens que ainda podem estar sendo esquecidos.</v>
      </c>
      <c r="H74" s="90"/>
    </row>
    <row r="75" spans="2:10" ht="14.45" customHeight="1" x14ac:dyDescent="0.25">
      <c r="B75" s="29"/>
      <c r="C75" s="29"/>
      <c r="D75" s="28"/>
      <c r="E75" s="28"/>
      <c r="F75" s="28"/>
      <c r="G75" s="90"/>
      <c r="H75" s="90"/>
    </row>
    <row r="76" spans="2:10" ht="14.45" customHeight="1" x14ac:dyDescent="0.25">
      <c r="B76" s="29"/>
      <c r="C76" s="29"/>
      <c r="D76" s="28"/>
      <c r="E76" s="28"/>
      <c r="F76" s="28"/>
      <c r="G76" s="90"/>
      <c r="H76" s="90"/>
    </row>
    <row r="77" spans="2:10" ht="14.45" customHeight="1" x14ac:dyDescent="0.25">
      <c r="B77" s="29"/>
      <c r="C77" s="29"/>
      <c r="D77" s="28"/>
      <c r="E77" s="28"/>
      <c r="F77" s="28"/>
      <c r="G77" s="90"/>
      <c r="H77" s="90"/>
    </row>
    <row r="78" spans="2:10" ht="14.45" customHeight="1" x14ac:dyDescent="0.25">
      <c r="B78" s="29"/>
      <c r="C78" s="29"/>
      <c r="D78" s="28"/>
      <c r="E78" s="28"/>
      <c r="F78" s="28"/>
      <c r="G78" s="90"/>
      <c r="H78" s="90"/>
    </row>
    <row r="79" spans="2:10" ht="14.45" customHeight="1" x14ac:dyDescent="0.25">
      <c r="B79" s="29"/>
      <c r="C79" s="29"/>
      <c r="D79" s="28"/>
      <c r="E79" s="28"/>
      <c r="F79" s="28"/>
      <c r="G79" s="90"/>
      <c r="H79" s="90"/>
    </row>
    <row r="80" spans="2:10" ht="14.45" customHeight="1" x14ac:dyDescent="0.25">
      <c r="B80" s="29"/>
      <c r="C80" s="29"/>
      <c r="D80" s="28"/>
      <c r="E80" s="28"/>
      <c r="F80" s="28"/>
      <c r="G80" s="90"/>
      <c r="H80" s="90"/>
    </row>
    <row r="81" spans="2:10" ht="14.45" customHeight="1" x14ac:dyDescent="0.25">
      <c r="B81" s="29"/>
      <c r="C81" s="29"/>
      <c r="D81" s="28"/>
      <c r="E81" s="28"/>
      <c r="F81" s="28"/>
      <c r="G81" s="90"/>
      <c r="H81" s="90"/>
    </row>
    <row r="82" spans="2:10" ht="14.45" customHeight="1" x14ac:dyDescent="0.25">
      <c r="B82" s="29"/>
      <c r="C82" s="29"/>
      <c r="D82" s="28"/>
      <c r="E82" s="28"/>
      <c r="F82" s="28"/>
      <c r="G82" s="28"/>
      <c r="H82" s="28"/>
    </row>
    <row r="83" spans="2:10" ht="14.45" customHeight="1" x14ac:dyDescent="0.25">
      <c r="B83" s="29"/>
      <c r="C83" s="29"/>
      <c r="D83" s="28"/>
      <c r="E83" s="28"/>
      <c r="F83" s="28"/>
      <c r="G83" s="28"/>
      <c r="H83" s="28"/>
    </row>
    <row r="84" spans="2:10" ht="14.45" customHeight="1" x14ac:dyDescent="0.25">
      <c r="B84" s="29"/>
      <c r="C84" s="29"/>
      <c r="D84" s="28"/>
      <c r="E84" s="28"/>
      <c r="F84" s="28"/>
      <c r="G84" s="28"/>
      <c r="H84" s="28"/>
    </row>
    <row r="85" spans="2:10" ht="14.45" customHeight="1" thickBot="1" x14ac:dyDescent="0.3">
      <c r="B85" s="31"/>
      <c r="C85" s="31"/>
      <c r="D85" s="31"/>
      <c r="E85" s="31"/>
      <c r="F85" s="31"/>
      <c r="G85" s="31"/>
      <c r="H85" s="31"/>
      <c r="I85" s="31"/>
      <c r="J85" s="31"/>
    </row>
    <row r="86" spans="2:10" ht="14.45" customHeight="1" x14ac:dyDescent="0.25">
      <c r="B86" s="29"/>
      <c r="C86" s="29"/>
      <c r="D86" s="28"/>
      <c r="E86" s="28"/>
      <c r="F86" s="28"/>
      <c r="G86" s="28"/>
      <c r="H86" s="28"/>
    </row>
    <row r="87" spans="2:10" ht="14.45" customHeight="1" x14ac:dyDescent="0.3">
      <c r="B87" s="30" t="s">
        <v>92</v>
      </c>
      <c r="C87" s="29"/>
      <c r="D87" s="28"/>
      <c r="E87" s="28"/>
      <c r="F87" s="28"/>
      <c r="G87" s="28"/>
      <c r="H87" s="28"/>
    </row>
    <row r="88" spans="2:10" ht="14.45" customHeight="1" x14ac:dyDescent="0.25">
      <c r="B88" s="29"/>
      <c r="C88" s="29"/>
      <c r="D88" s="28"/>
      <c r="E88" s="28"/>
      <c r="F88" s="28"/>
      <c r="G88" s="28"/>
      <c r="H88" s="28"/>
    </row>
    <row r="89" spans="2:10" ht="14.45" customHeight="1" x14ac:dyDescent="0.25">
      <c r="B89" s="29"/>
      <c r="C89" s="29"/>
      <c r="D89" s="28"/>
      <c r="E89" s="28"/>
      <c r="F89" s="28"/>
      <c r="G89" s="28"/>
      <c r="H89" s="28"/>
    </row>
    <row r="90" spans="2:10" ht="14.45" customHeight="1" x14ac:dyDescent="0.25">
      <c r="B90" s="29"/>
      <c r="C90" s="29"/>
      <c r="D90" s="28"/>
      <c r="E90" s="28"/>
      <c r="F90" s="28"/>
      <c r="G90" s="90" t="str">
        <f>"Você tem "&amp;GR_Dados!C52&amp;" concorrentes analisados e seu preço médio está inferior à média de mercado. Isso pode ser um bom sinal, mas não é algo para se animar muito."&amp;"
"&amp;"Dica:"&amp;"
"&amp;"Existem muitas formas de se diferenciar em um negócio. Fatores como qualidade, posicionamento, localização geográfica (e outros fatores) são tão importantes quanto o preço. Faça uma avaliação para saber se o preço é a única diferenciação que você precisa."</f>
        <v>Você tem 6 concorrentes analisados e seu preço médio está inferior à média de mercado. Isso pode ser um bom sinal, mas não é algo para se animar muito.
Dica:
Existem muitas formas de se diferenciar em um negócio. Fatores como qualidade, posicionamento, localização geográfica (e outros fatores) são tão importantes quanto o preço. Faça uma avaliação para saber se o preço é a única diferenciação que você precisa.</v>
      </c>
      <c r="H90" s="90"/>
    </row>
    <row r="91" spans="2:10" ht="14.45" customHeight="1" x14ac:dyDescent="0.25">
      <c r="B91" s="29"/>
      <c r="C91" s="29"/>
      <c r="D91" s="28"/>
      <c r="E91" s="28"/>
      <c r="F91" s="28"/>
      <c r="G91" s="90"/>
      <c r="H91" s="90"/>
    </row>
    <row r="92" spans="2:10" ht="14.45" customHeight="1" x14ac:dyDescent="0.25">
      <c r="B92" s="29"/>
      <c r="C92" s="29"/>
      <c r="D92" s="28"/>
      <c r="E92" s="28"/>
      <c r="F92" s="28"/>
      <c r="G92" s="90"/>
      <c r="H92" s="90"/>
    </row>
    <row r="93" spans="2:10" ht="14.45" customHeight="1" x14ac:dyDescent="0.25">
      <c r="B93" s="29"/>
      <c r="C93" s="29"/>
      <c r="D93" s="28"/>
      <c r="E93" s="28"/>
      <c r="F93" s="28"/>
      <c r="G93" s="90"/>
      <c r="H93" s="90"/>
    </row>
    <row r="94" spans="2:10" ht="14.45" customHeight="1" x14ac:dyDescent="0.25">
      <c r="B94" s="29"/>
      <c r="C94" s="29"/>
      <c r="D94" s="28"/>
      <c r="E94" s="28"/>
      <c r="F94" s="28"/>
      <c r="G94" s="90"/>
      <c r="H94" s="90"/>
    </row>
    <row r="95" spans="2:10" ht="14.45" customHeight="1" x14ac:dyDescent="0.25">
      <c r="B95" s="29"/>
      <c r="C95" s="29"/>
      <c r="D95" s="28"/>
      <c r="E95" s="28"/>
      <c r="F95" s="28"/>
      <c r="G95" s="90"/>
      <c r="H95" s="90"/>
    </row>
    <row r="96" spans="2:10" ht="14.45" customHeight="1" x14ac:dyDescent="0.25">
      <c r="B96" s="29"/>
      <c r="C96" s="29"/>
      <c r="D96" s="28"/>
      <c r="E96" s="28"/>
      <c r="F96" s="28"/>
      <c r="G96" s="90"/>
      <c r="H96" s="90"/>
    </row>
    <row r="97" spans="2:8" ht="14.45" customHeight="1" x14ac:dyDescent="0.25">
      <c r="B97" s="29"/>
      <c r="C97" s="29"/>
      <c r="D97" s="28"/>
      <c r="E97" s="28"/>
      <c r="F97" s="28"/>
      <c r="G97" s="90"/>
      <c r="H97" s="90"/>
    </row>
    <row r="98" spans="2:8" ht="14.45" customHeight="1" x14ac:dyDescent="0.25">
      <c r="B98" s="29"/>
      <c r="C98" s="29"/>
      <c r="D98" s="28"/>
      <c r="E98" s="28"/>
      <c r="F98" s="28"/>
      <c r="G98" s="90"/>
      <c r="H98" s="90"/>
    </row>
    <row r="99" spans="2:8" ht="14.45" customHeight="1" x14ac:dyDescent="0.25">
      <c r="B99" s="29"/>
      <c r="C99" s="29"/>
      <c r="D99" s="28"/>
      <c r="E99" s="28"/>
      <c r="F99" s="28"/>
      <c r="G99" s="90"/>
      <c r="H99" s="90"/>
    </row>
    <row r="100" spans="2:8" ht="14.45" customHeight="1" x14ac:dyDescent="0.25">
      <c r="B100" s="29"/>
      <c r="C100" s="29"/>
      <c r="D100" s="28"/>
      <c r="E100" s="28"/>
      <c r="F100" s="28"/>
      <c r="G100" s="28"/>
      <c r="H100" s="28"/>
    </row>
    <row r="101" spans="2:8" ht="14.45" customHeight="1" x14ac:dyDescent="0.25">
      <c r="B101" s="29"/>
      <c r="C101" s="29"/>
      <c r="D101" s="28"/>
      <c r="E101" s="28"/>
      <c r="F101" s="28"/>
      <c r="G101" s="28"/>
      <c r="H101" s="28"/>
    </row>
    <row r="102" spans="2:8" ht="14.45" customHeight="1" x14ac:dyDescent="0.25"/>
  </sheetData>
  <sheetProtection algorithmName="SHA-512" hashValue="LLHf2hhlnXiQbObIzUJBNmiffRYVXGhN4uZiaCEZdArJgQ1sDre8JWOkJCyzn3AYQU0dzT+TSVO9vljnXWwUZA==" saltValue="ma9T3deVNJ9vS+gyorJDqw==" spinCount="100000" sheet="1" objects="1" scenarios="1" selectLockedCells="1" selectUnlockedCells="1"/>
  <mergeCells count="6">
    <mergeCell ref="G13:H19"/>
    <mergeCell ref="G57:H64"/>
    <mergeCell ref="G74:H81"/>
    <mergeCell ref="G90:H99"/>
    <mergeCell ref="G42:H49"/>
    <mergeCell ref="G27:H33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ilha7">
    <tabColor theme="8" tint="-0.499984740745262"/>
  </sheetPr>
  <dimension ref="A1:M159"/>
  <sheetViews>
    <sheetView showGridLines="0" showRowColHeaders="0" zoomScaleNormal="100" workbookViewId="0">
      <pane ySplit="9" topLeftCell="A10" activePane="bottomLeft" state="frozen"/>
      <selection pane="bottomLeft" activeCell="H12" sqref="H12"/>
    </sheetView>
  </sheetViews>
  <sheetFormatPr defaultColWidth="0" defaultRowHeight="14.45" customHeight="1" zeroHeight="1" x14ac:dyDescent="0.25"/>
  <cols>
    <col min="1" max="1" width="1.7109375" customWidth="1"/>
    <col min="2" max="2" width="10.7109375" bestFit="1" customWidth="1"/>
    <col min="3" max="3" width="25.85546875" bestFit="1" customWidth="1"/>
    <col min="4" max="4" width="26.7109375" bestFit="1" customWidth="1"/>
    <col min="5" max="5" width="40.7109375" customWidth="1"/>
    <col min="6" max="6" width="2.7109375" customWidth="1"/>
    <col min="7" max="7" width="1.7109375" customWidth="1"/>
    <col min="8" max="8" width="52.28515625" customWidth="1"/>
    <col min="9" max="9" width="25.7109375" customWidth="1"/>
    <col min="10" max="10" width="1.7109375" customWidth="1"/>
    <col min="11" max="12" width="2.7109375" customWidth="1"/>
    <col min="13" max="13" width="3.85546875" hidden="1" customWidth="1"/>
    <col min="14" max="16384" width="8.85546875" hidden="1"/>
  </cols>
  <sheetData>
    <row r="1" spans="2:10" s="28" customFormat="1" ht="15" x14ac:dyDescent="0.25"/>
    <row r="2" spans="2:10" s="28" customFormat="1" ht="15" x14ac:dyDescent="0.25"/>
    <row r="3" spans="2:10" s="28" customFormat="1" ht="15" x14ac:dyDescent="0.25"/>
    <row r="4" spans="2:10" ht="1.9" customHeight="1" x14ac:dyDescent="0.25"/>
    <row r="5" spans="2:10" s="1" customFormat="1" ht="4.9000000000000004" customHeight="1" x14ac:dyDescent="0.25"/>
    <row r="6" spans="2:10" ht="3" customHeight="1" x14ac:dyDescent="0.25"/>
    <row r="7" spans="2:10" s="1" customFormat="1" ht="4.9000000000000004" customHeight="1" x14ac:dyDescent="0.25"/>
    <row r="8" spans="2:10" ht="1.9" customHeight="1" x14ac:dyDescent="0.25"/>
    <row r="9" spans="2:10" ht="25.15" customHeight="1" x14ac:dyDescent="0.25"/>
    <row r="10" spans="2:10" ht="4.9000000000000004" customHeight="1" x14ac:dyDescent="0.25"/>
    <row r="11" spans="2:10" ht="34.9" customHeight="1" x14ac:dyDescent="0.25">
      <c r="B11" s="54" t="s">
        <v>102</v>
      </c>
      <c r="C11" s="92" t="str">
        <f>Menu!G26</f>
        <v>Empresa ABCDE</v>
      </c>
      <c r="D11" s="93"/>
      <c r="E11" s="93"/>
      <c r="F11" s="94"/>
      <c r="H11" s="91" t="str">
        <f ca="1">CONCATENATE("data da impressão: ",TEXT(TODAY(),"DD/MM/AAAA"))</f>
        <v>data da impressão: 05/08/2021</v>
      </c>
      <c r="I11" s="91"/>
    </row>
    <row r="12" spans="2:10" ht="14.45" customHeight="1" x14ac:dyDescent="0.25"/>
    <row r="13" spans="2:10" ht="14.45" customHeight="1" x14ac:dyDescent="0.3">
      <c r="B13" s="30" t="s">
        <v>93</v>
      </c>
      <c r="J13" s="53"/>
    </row>
    <row r="14" spans="2:10" ht="14.45" customHeight="1" x14ac:dyDescent="0.25"/>
    <row r="15" spans="2:10" ht="14.45" customHeight="1" x14ac:dyDescent="0.25"/>
    <row r="16" spans="2:10" ht="14.45" customHeight="1" x14ac:dyDescent="0.25"/>
    <row r="17" spans="2:2" ht="14.45" customHeight="1" x14ac:dyDescent="0.25"/>
    <row r="18" spans="2:2" ht="14.45" customHeight="1" x14ac:dyDescent="0.25"/>
    <row r="19" spans="2:2" ht="14.45" customHeight="1" x14ac:dyDescent="0.25"/>
    <row r="20" spans="2:2" ht="14.45" customHeight="1" x14ac:dyDescent="0.25"/>
    <row r="21" spans="2:2" ht="14.45" customHeight="1" x14ac:dyDescent="0.25"/>
    <row r="22" spans="2:2" ht="14.45" customHeight="1" x14ac:dyDescent="0.25"/>
    <row r="23" spans="2:2" ht="14.45" customHeight="1" x14ac:dyDescent="0.25"/>
    <row r="24" spans="2:2" ht="14.45" customHeight="1" x14ac:dyDescent="0.25"/>
    <row r="25" spans="2:2" ht="14.45" customHeight="1" x14ac:dyDescent="0.25"/>
    <row r="26" spans="2:2" ht="14.45" customHeight="1" x14ac:dyDescent="0.25"/>
    <row r="27" spans="2:2" ht="14.45" customHeight="1" x14ac:dyDescent="0.25"/>
    <row r="28" spans="2:2" ht="14.45" customHeight="1" x14ac:dyDescent="0.25"/>
    <row r="29" spans="2:2" ht="14.45" customHeight="1" x14ac:dyDescent="0.25"/>
    <row r="30" spans="2:2" ht="14.45" customHeight="1" x14ac:dyDescent="0.25"/>
    <row r="31" spans="2:2" ht="14.45" customHeight="1" x14ac:dyDescent="0.25"/>
    <row r="32" spans="2:2" ht="14.45" customHeight="1" x14ac:dyDescent="0.3">
      <c r="B32" s="30" t="s">
        <v>94</v>
      </c>
    </row>
    <row r="33" ht="14.45" customHeight="1" x14ac:dyDescent="0.25"/>
    <row r="34" ht="14.45" customHeight="1" x14ac:dyDescent="0.25"/>
    <row r="35" ht="14.45" customHeight="1" x14ac:dyDescent="0.25"/>
    <row r="36" ht="14.45" customHeight="1" x14ac:dyDescent="0.25"/>
    <row r="37" ht="14.45" customHeight="1" x14ac:dyDescent="0.25"/>
    <row r="38" ht="14.45" customHeight="1" x14ac:dyDescent="0.25"/>
    <row r="39" ht="14.45" customHeight="1" x14ac:dyDescent="0.25"/>
    <row r="40" ht="14.45" customHeight="1" x14ac:dyDescent="0.25"/>
    <row r="41" ht="14.45" customHeight="1" x14ac:dyDescent="0.25"/>
    <row r="42" ht="14.45" customHeight="1" x14ac:dyDescent="0.25"/>
    <row r="43" ht="14.45" customHeight="1" x14ac:dyDescent="0.25"/>
    <row r="44" ht="14.45" customHeight="1" x14ac:dyDescent="0.25"/>
    <row r="45" ht="14.45" customHeight="1" x14ac:dyDescent="0.25"/>
    <row r="46" ht="14.45" customHeight="1" x14ac:dyDescent="0.25"/>
    <row r="47" ht="14.45" customHeight="1" x14ac:dyDescent="0.25"/>
    <row r="48" ht="14.45" customHeight="1" x14ac:dyDescent="0.25"/>
    <row r="49" spans="2:2" ht="14.45" customHeight="1" x14ac:dyDescent="0.25"/>
    <row r="50" spans="2:2" ht="14.45" customHeight="1" x14ac:dyDescent="0.25"/>
    <row r="51" spans="2:2" ht="14.45" customHeight="1" x14ac:dyDescent="0.25"/>
    <row r="52" spans="2:2" ht="14.45" customHeight="1" x14ac:dyDescent="0.25"/>
    <row r="53" spans="2:2" ht="14.45" customHeight="1" x14ac:dyDescent="0.25"/>
    <row r="54" spans="2:2" ht="14.45" customHeight="1" x14ac:dyDescent="0.25"/>
    <row r="55" spans="2:2" ht="14.45" customHeight="1" x14ac:dyDescent="0.25"/>
    <row r="56" spans="2:2" ht="14.45" customHeight="1" x14ac:dyDescent="0.25"/>
    <row r="57" spans="2:2" ht="14.45" customHeight="1" x14ac:dyDescent="0.25"/>
    <row r="58" spans="2:2" ht="14.45" customHeight="1" x14ac:dyDescent="0.25"/>
    <row r="59" spans="2:2" ht="14.45" customHeight="1" x14ac:dyDescent="0.25"/>
    <row r="60" spans="2:2" ht="14.45" customHeight="1" x14ac:dyDescent="0.25"/>
    <row r="61" spans="2:2" ht="14.45" customHeight="1" x14ac:dyDescent="0.25"/>
    <row r="62" spans="2:2" ht="14.45" customHeight="1" x14ac:dyDescent="0.3">
      <c r="B62" s="30" t="s">
        <v>95</v>
      </c>
    </row>
    <row r="63" spans="2:2" ht="14.45" customHeight="1" x14ac:dyDescent="0.25"/>
    <row r="64" spans="2:2" ht="14.45" customHeight="1" x14ac:dyDescent="0.25"/>
    <row r="65" ht="14.45" customHeight="1" x14ac:dyDescent="0.25"/>
    <row r="66" ht="14.45" customHeight="1" x14ac:dyDescent="0.25"/>
    <row r="67" ht="14.45" customHeight="1" x14ac:dyDescent="0.25"/>
    <row r="68" ht="14.45" customHeight="1" x14ac:dyDescent="0.25"/>
    <row r="69" ht="14.45" customHeight="1" x14ac:dyDescent="0.25"/>
    <row r="70" ht="14.45" customHeight="1" x14ac:dyDescent="0.25"/>
    <row r="71" ht="14.45" customHeight="1" x14ac:dyDescent="0.25"/>
    <row r="72" ht="14.45" customHeight="1" x14ac:dyDescent="0.25"/>
    <row r="73" ht="14.45" customHeight="1" x14ac:dyDescent="0.25"/>
    <row r="74" ht="14.45" customHeight="1" x14ac:dyDescent="0.25"/>
    <row r="75" ht="14.45" customHeight="1" x14ac:dyDescent="0.25"/>
    <row r="76" ht="14.45" customHeight="1" x14ac:dyDescent="0.25"/>
    <row r="77" ht="14.45" customHeight="1" x14ac:dyDescent="0.25"/>
    <row r="78" ht="14.45" customHeight="1" x14ac:dyDescent="0.25"/>
    <row r="79" ht="14.45" customHeight="1" x14ac:dyDescent="0.25"/>
    <row r="80" ht="14.45" customHeight="1" x14ac:dyDescent="0.25"/>
    <row r="81" ht="14.45" customHeight="1" x14ac:dyDescent="0.25"/>
    <row r="82" ht="14.45" customHeight="1" x14ac:dyDescent="0.25"/>
    <row r="83" ht="14.45" customHeight="1" x14ac:dyDescent="0.25"/>
    <row r="84" ht="14.45" customHeight="1" x14ac:dyDescent="0.25"/>
    <row r="85" ht="14.45" customHeight="1" x14ac:dyDescent="0.25"/>
    <row r="86" ht="14.45" customHeight="1" x14ac:dyDescent="0.25"/>
    <row r="87" ht="14.45" customHeight="1" x14ac:dyDescent="0.25"/>
    <row r="88" ht="14.45" customHeight="1" x14ac:dyDescent="0.25"/>
    <row r="89" ht="14.45" customHeight="1" x14ac:dyDescent="0.25"/>
    <row r="90" ht="14.45" customHeight="1" x14ac:dyDescent="0.25"/>
    <row r="91" ht="14.45" customHeight="1" x14ac:dyDescent="0.25"/>
    <row r="92" ht="14.45" customHeight="1" x14ac:dyDescent="0.25"/>
    <row r="93" ht="14.45" customHeight="1" x14ac:dyDescent="0.25"/>
    <row r="94" ht="14.45" customHeight="1" x14ac:dyDescent="0.25"/>
    <row r="95" ht="14.45" customHeight="1" x14ac:dyDescent="0.25"/>
    <row r="96" ht="14.45" customHeight="1" x14ac:dyDescent="0.25"/>
    <row r="97" ht="14.45" customHeight="1" x14ac:dyDescent="0.25"/>
    <row r="98" ht="14.45" customHeight="1" x14ac:dyDescent="0.25"/>
    <row r="99" ht="14.45" customHeight="1" x14ac:dyDescent="0.25"/>
    <row r="100" ht="14.45" customHeight="1" x14ac:dyDescent="0.25"/>
    <row r="101" ht="14.45" customHeight="1" x14ac:dyDescent="0.25"/>
    <row r="102" ht="14.45" customHeight="1" x14ac:dyDescent="0.25"/>
    <row r="103" ht="14.45" customHeight="1" x14ac:dyDescent="0.25"/>
    <row r="104" ht="14.45" customHeight="1" x14ac:dyDescent="0.25"/>
    <row r="105" ht="14.45" customHeight="1" x14ac:dyDescent="0.25"/>
    <row r="106" ht="14.45" customHeight="1" x14ac:dyDescent="0.25"/>
    <row r="107" ht="14.45" customHeight="1" x14ac:dyDescent="0.25"/>
    <row r="108" ht="14.45" customHeight="1" x14ac:dyDescent="0.25"/>
    <row r="109" ht="14.45" customHeight="1" x14ac:dyDescent="0.25"/>
    <row r="110" ht="14.45" customHeight="1" x14ac:dyDescent="0.25"/>
    <row r="111" ht="14.45" customHeight="1" x14ac:dyDescent="0.25"/>
    <row r="112" ht="14.45" customHeight="1" x14ac:dyDescent="0.25"/>
    <row r="113" ht="14.45" customHeight="1" x14ac:dyDescent="0.25"/>
    <row r="114" ht="14.45" customHeight="1" x14ac:dyDescent="0.25"/>
    <row r="115" ht="14.45" customHeight="1" x14ac:dyDescent="0.25"/>
    <row r="116" ht="14.45" customHeight="1" x14ac:dyDescent="0.25"/>
    <row r="117" ht="14.45" customHeight="1" x14ac:dyDescent="0.25"/>
    <row r="118" ht="14.45" customHeight="1" x14ac:dyDescent="0.25"/>
    <row r="119" ht="14.45" customHeight="1" x14ac:dyDescent="0.25"/>
    <row r="120" ht="14.45" customHeight="1" x14ac:dyDescent="0.25"/>
    <row r="121" ht="14.45" customHeight="1" x14ac:dyDescent="0.25"/>
    <row r="122" ht="14.45" customHeight="1" x14ac:dyDescent="0.25"/>
    <row r="123" ht="14.45" customHeight="1" x14ac:dyDescent="0.25"/>
    <row r="124" ht="14.45" customHeight="1" x14ac:dyDescent="0.25"/>
    <row r="125" ht="14.45" customHeight="1" x14ac:dyDescent="0.25"/>
    <row r="126" ht="14.45" customHeight="1" x14ac:dyDescent="0.25"/>
    <row r="127" ht="14.45" customHeight="1" x14ac:dyDescent="0.25"/>
    <row r="128" ht="14.45" customHeight="1" x14ac:dyDescent="0.25"/>
    <row r="129" ht="14.45" customHeight="1" x14ac:dyDescent="0.25"/>
    <row r="130" ht="14.45" customHeight="1" x14ac:dyDescent="0.25"/>
    <row r="131" ht="14.45" customHeight="1" x14ac:dyDescent="0.25"/>
    <row r="132" ht="14.45" customHeight="1" x14ac:dyDescent="0.25"/>
    <row r="133" ht="14.45" customHeight="1" x14ac:dyDescent="0.25"/>
    <row r="134" ht="14.45" customHeight="1" x14ac:dyDescent="0.25"/>
    <row r="135" ht="14.45" customHeight="1" x14ac:dyDescent="0.25"/>
    <row r="136" ht="14.45" customHeight="1" x14ac:dyDescent="0.25"/>
    <row r="137" ht="14.45" customHeight="1" x14ac:dyDescent="0.25"/>
    <row r="138" ht="14.45" customHeight="1" x14ac:dyDescent="0.25"/>
    <row r="139" ht="14.45" customHeight="1" x14ac:dyDescent="0.25"/>
    <row r="140" ht="14.45" customHeight="1" x14ac:dyDescent="0.25"/>
    <row r="141" ht="14.45" customHeight="1" x14ac:dyDescent="0.25"/>
    <row r="142" ht="14.45" customHeight="1" x14ac:dyDescent="0.25"/>
    <row r="143" ht="14.45" customHeight="1" x14ac:dyDescent="0.25"/>
    <row r="144" ht="14.45" customHeight="1" x14ac:dyDescent="0.25"/>
    <row r="145" ht="14.45" customHeight="1" x14ac:dyDescent="0.25"/>
    <row r="146" ht="14.45" customHeight="1" x14ac:dyDescent="0.25"/>
    <row r="147" ht="14.45" customHeight="1" x14ac:dyDescent="0.25"/>
    <row r="148" ht="14.45" customHeight="1" x14ac:dyDescent="0.25"/>
    <row r="149" ht="14.45" customHeight="1" x14ac:dyDescent="0.25"/>
    <row r="150" ht="14.45" customHeight="1" x14ac:dyDescent="0.25"/>
    <row r="151" ht="14.45" customHeight="1" x14ac:dyDescent="0.25"/>
    <row r="152" ht="14.45" customHeight="1" x14ac:dyDescent="0.25"/>
    <row r="153" ht="14.45" customHeight="1" x14ac:dyDescent="0.25"/>
    <row r="154" ht="14.45" customHeight="1" x14ac:dyDescent="0.25"/>
    <row r="155" ht="14.45" customHeight="1" x14ac:dyDescent="0.25"/>
    <row r="156" ht="14.45" customHeight="1" x14ac:dyDescent="0.25"/>
    <row r="157" ht="14.45" customHeight="1" x14ac:dyDescent="0.25"/>
    <row r="158" ht="14.45" customHeight="1" x14ac:dyDescent="0.25"/>
    <row r="159" ht="14.45" customHeight="1" x14ac:dyDescent="0.25"/>
  </sheetData>
  <sheetProtection algorithmName="SHA-512" hashValue="LKpYyXwmvrTb9IEs6uk73EOEfBXHgyKYE+k5WChFR82lPLci9cPzWl2KyIanNbEOhnEcToGQXXfD3Uphr2RREg==" saltValue="eu/SgWTNHgtyvbo9ZRXxhQ==" spinCount="100000" sheet="1" objects="1" scenarios="1" selectLockedCells="1" selectUnlockedCells="1"/>
  <mergeCells count="2">
    <mergeCell ref="H11:I11"/>
    <mergeCell ref="C11:F11"/>
  </mergeCells>
  <printOptions horizontalCentered="1"/>
  <pageMargins left="0.196850393700787" right="0.196850393700787" top="0.39370078740157499" bottom="0.39370078740157499" header="0.31496062992126" footer="0.31496062992126"/>
  <pageSetup paperSize="9" scale="61" fitToHeight="3" orientation="landscape" r:id="rId1"/>
  <headerFooter>
    <oddFooter>Página &amp;P de &amp;N</oddFooter>
  </headerFooter>
  <rowBreaks count="2" manualBreakCount="2">
    <brk id="61" min="1" max="8" man="1"/>
    <brk id="111" min="1" max="8" man="1"/>
  </rowBreaks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8">
    <tabColor theme="5"/>
  </sheetPr>
  <dimension ref="A1:M181"/>
  <sheetViews>
    <sheetView showGridLines="0" showRowColHeaders="0" workbookViewId="0">
      <pane ySplit="10" topLeftCell="A11" activePane="bottomLeft" state="frozen"/>
      <selection pane="bottomLeft" activeCell="H3" sqref="H3"/>
    </sheetView>
  </sheetViews>
  <sheetFormatPr defaultColWidth="0" defaultRowHeight="14.45" customHeight="1" zeroHeight="1" x14ac:dyDescent="0.25"/>
  <cols>
    <col min="1" max="1" width="1.7109375" customWidth="1"/>
    <col min="2" max="2" width="40.7109375" customWidth="1"/>
    <col min="3" max="3" width="17.7109375" customWidth="1"/>
    <col min="4" max="4" width="1.7109375" customWidth="1"/>
    <col min="5" max="5" width="40.7109375" customWidth="1"/>
    <col min="6" max="6" width="17.7109375" customWidth="1"/>
    <col min="7" max="7" width="1.7109375" customWidth="1"/>
    <col min="8" max="8" width="52.28515625" customWidth="1"/>
    <col min="9" max="9" width="25.7109375" customWidth="1"/>
    <col min="10" max="10" width="1.7109375" customWidth="1"/>
    <col min="11" max="11" width="25" hidden="1" customWidth="1"/>
    <col min="12" max="12" width="6.7109375" hidden="1" customWidth="1"/>
    <col min="13" max="13" width="3.85546875" hidden="1" customWidth="1"/>
    <col min="14" max="16384" width="8.85546875" hidden="1"/>
  </cols>
  <sheetData>
    <row r="1" spans="2:2" s="28" customFormat="1" ht="15" x14ac:dyDescent="0.25"/>
    <row r="2" spans="2:2" s="28" customFormat="1" ht="15" x14ac:dyDescent="0.25"/>
    <row r="3" spans="2:2" s="28" customFormat="1" ht="15" x14ac:dyDescent="0.25"/>
    <row r="4" spans="2:2" ht="1.9" customHeight="1" x14ac:dyDescent="0.25"/>
    <row r="5" spans="2:2" s="1" customFormat="1" ht="4.9000000000000004" customHeight="1" x14ac:dyDescent="0.25"/>
    <row r="6" spans="2:2" ht="3" customHeight="1" x14ac:dyDescent="0.25"/>
    <row r="7" spans="2:2" s="1" customFormat="1" ht="4.9000000000000004" customHeight="1" x14ac:dyDescent="0.25"/>
    <row r="8" spans="2:2" ht="1.9" customHeight="1" x14ac:dyDescent="0.25"/>
    <row r="9" spans="2:2" ht="25.15" customHeight="1" x14ac:dyDescent="0.25"/>
    <row r="10" spans="2:2" ht="25.15" customHeight="1" x14ac:dyDescent="0.25"/>
    <row r="11" spans="2:2" ht="18.75" x14ac:dyDescent="0.3">
      <c r="B11" s="52" t="s">
        <v>96</v>
      </c>
    </row>
    <row r="12" spans="2:2" ht="14.45" customHeight="1" x14ac:dyDescent="0.25"/>
    <row r="13" spans="2:2" ht="14.45" customHeight="1" x14ac:dyDescent="0.25"/>
    <row r="14" spans="2:2" ht="14.45" customHeight="1" x14ac:dyDescent="0.25"/>
    <row r="15" spans="2:2" ht="14.45" customHeight="1" x14ac:dyDescent="0.25"/>
    <row r="16" spans="2:2" ht="14.45" customHeight="1" x14ac:dyDescent="0.25"/>
    <row r="17" ht="14.45" customHeight="1" x14ac:dyDescent="0.25"/>
    <row r="18" ht="14.45" customHeight="1" x14ac:dyDescent="0.25"/>
    <row r="19" ht="14.45" customHeight="1" x14ac:dyDescent="0.25"/>
    <row r="20" ht="14.45" customHeight="1" x14ac:dyDescent="0.25"/>
    <row r="21" ht="14.45" customHeight="1" x14ac:dyDescent="0.25"/>
    <row r="22" ht="14.45" customHeight="1" x14ac:dyDescent="0.25"/>
    <row r="23" ht="14.45" customHeight="1" x14ac:dyDescent="0.25"/>
    <row r="24" ht="14.45" customHeight="1" x14ac:dyDescent="0.25"/>
    <row r="25" ht="14.45" customHeight="1" x14ac:dyDescent="0.25"/>
    <row r="26" ht="14.45" customHeight="1" x14ac:dyDescent="0.25"/>
    <row r="27" ht="14.45" customHeight="1" x14ac:dyDescent="0.25"/>
    <row r="28" ht="14.45" customHeight="1" x14ac:dyDescent="0.25"/>
    <row r="29" ht="14.45" customHeight="1" x14ac:dyDescent="0.25"/>
    <row r="30" ht="14.45" customHeight="1" x14ac:dyDescent="0.25"/>
    <row r="31" ht="14.45" customHeight="1" x14ac:dyDescent="0.25"/>
    <row r="32" ht="14.45" customHeight="1" x14ac:dyDescent="0.25"/>
    <row r="33" spans="2:2" ht="14.45" customHeight="1" x14ac:dyDescent="0.25"/>
    <row r="34" spans="2:2" ht="18.75" x14ac:dyDescent="0.3">
      <c r="B34" s="52" t="s">
        <v>97</v>
      </c>
    </row>
    <row r="35" spans="2:2" ht="14.45" customHeight="1" x14ac:dyDescent="0.25"/>
    <row r="36" spans="2:2" ht="14.45" customHeight="1" x14ac:dyDescent="0.25"/>
    <row r="37" spans="2:2" ht="15" customHeight="1" x14ac:dyDescent="0.25"/>
    <row r="38" spans="2:2" ht="15" customHeight="1" x14ac:dyDescent="0.25"/>
    <row r="39" spans="2:2" ht="15" customHeight="1" x14ac:dyDescent="0.25"/>
    <row r="40" spans="2:2" ht="15" customHeight="1" x14ac:dyDescent="0.25"/>
    <row r="41" spans="2:2" ht="15" customHeight="1" x14ac:dyDescent="0.25"/>
    <row r="42" spans="2:2" ht="15" customHeight="1" x14ac:dyDescent="0.25"/>
    <row r="43" spans="2:2" ht="15" customHeight="1" x14ac:dyDescent="0.25"/>
    <row r="44" spans="2:2" ht="15" customHeight="1" x14ac:dyDescent="0.25"/>
    <row r="45" spans="2:2" ht="15" customHeight="1" x14ac:dyDescent="0.25"/>
    <row r="46" spans="2:2" ht="15" customHeight="1" x14ac:dyDescent="0.25"/>
    <row r="47" spans="2:2" ht="15" customHeight="1" x14ac:dyDescent="0.25"/>
    <row r="48" spans="2:2" ht="15" customHeight="1" x14ac:dyDescent="0.25"/>
    <row r="49" spans="2:2" ht="14.45" customHeight="1" x14ac:dyDescent="0.25"/>
    <row r="50" spans="2:2" ht="14.45" customHeight="1" x14ac:dyDescent="0.25"/>
    <row r="51" spans="2:2" ht="14.45" customHeight="1" x14ac:dyDescent="0.25"/>
    <row r="52" spans="2:2" ht="14.45" customHeight="1" x14ac:dyDescent="0.25"/>
    <row r="53" spans="2:2" ht="14.45" customHeight="1" x14ac:dyDescent="0.25"/>
    <row r="54" spans="2:2" ht="14.45" customHeight="1" x14ac:dyDescent="0.25"/>
    <row r="55" spans="2:2" ht="14.45" customHeight="1" x14ac:dyDescent="0.25"/>
    <row r="56" spans="2:2" ht="14.45" customHeight="1" x14ac:dyDescent="0.25"/>
    <row r="57" spans="2:2" ht="14.45" customHeight="1" x14ac:dyDescent="0.25"/>
    <row r="58" spans="2:2" ht="14.45" customHeight="1" x14ac:dyDescent="0.3">
      <c r="B58" s="52" t="s">
        <v>98</v>
      </c>
    </row>
    <row r="59" spans="2:2" ht="14.45" customHeight="1" x14ac:dyDescent="0.25"/>
    <row r="60" spans="2:2" ht="14.45" customHeight="1" x14ac:dyDescent="0.25"/>
    <row r="61" spans="2:2" ht="14.45" customHeight="1" x14ac:dyDescent="0.25"/>
    <row r="62" spans="2:2" ht="14.45" customHeight="1" x14ac:dyDescent="0.25"/>
    <row r="63" spans="2:2" ht="14.45" customHeight="1" x14ac:dyDescent="0.25"/>
    <row r="64" spans="2:2" ht="14.45" customHeight="1" x14ac:dyDescent="0.25"/>
    <row r="65" spans="2:2" ht="14.45" customHeight="1" x14ac:dyDescent="0.25"/>
    <row r="66" spans="2:2" ht="14.45" customHeight="1" x14ac:dyDescent="0.25"/>
    <row r="67" spans="2:2" ht="14.45" customHeight="1" x14ac:dyDescent="0.25"/>
    <row r="68" spans="2:2" ht="14.45" customHeight="1" x14ac:dyDescent="0.25"/>
    <row r="69" spans="2:2" ht="14.45" customHeight="1" x14ac:dyDescent="0.25"/>
    <row r="70" spans="2:2" ht="14.45" customHeight="1" x14ac:dyDescent="0.25"/>
    <row r="71" spans="2:2" ht="14.45" customHeight="1" x14ac:dyDescent="0.25"/>
    <row r="72" spans="2:2" ht="14.45" customHeight="1" x14ac:dyDescent="0.25"/>
    <row r="73" spans="2:2" ht="14.45" customHeight="1" x14ac:dyDescent="0.25"/>
    <row r="74" spans="2:2" ht="14.45" customHeight="1" x14ac:dyDescent="0.25"/>
    <row r="75" spans="2:2" ht="14.45" customHeight="1" x14ac:dyDescent="0.25"/>
    <row r="76" spans="2:2" ht="14.45" customHeight="1" x14ac:dyDescent="0.25"/>
    <row r="77" spans="2:2" ht="14.45" customHeight="1" x14ac:dyDescent="0.25"/>
    <row r="78" spans="2:2" ht="14.45" customHeight="1" x14ac:dyDescent="0.25"/>
    <row r="79" spans="2:2" ht="14.45" customHeight="1" x14ac:dyDescent="0.3">
      <c r="B79" s="52" t="s">
        <v>99</v>
      </c>
    </row>
    <row r="80" spans="2:2" ht="14.45" customHeight="1" x14ac:dyDescent="0.25"/>
    <row r="81" ht="14.45" customHeight="1" x14ac:dyDescent="0.25"/>
    <row r="82" ht="14.45" customHeight="1" x14ac:dyDescent="0.25"/>
    <row r="83" ht="14.45" customHeight="1" x14ac:dyDescent="0.25"/>
    <row r="84" ht="14.45" customHeight="1" x14ac:dyDescent="0.25"/>
    <row r="85" ht="14.45" customHeight="1" x14ac:dyDescent="0.25"/>
    <row r="86" ht="14.45" customHeight="1" x14ac:dyDescent="0.25"/>
    <row r="87" ht="14.45" customHeight="1" x14ac:dyDescent="0.25"/>
    <row r="88" ht="14.45" customHeight="1" x14ac:dyDescent="0.25"/>
    <row r="89" ht="14.45" customHeight="1" x14ac:dyDescent="0.25"/>
    <row r="90" ht="14.45" customHeight="1" x14ac:dyDescent="0.25"/>
    <row r="91" ht="14.45" customHeight="1" x14ac:dyDescent="0.25"/>
    <row r="92" ht="14.45" customHeight="1" x14ac:dyDescent="0.25"/>
    <row r="93" ht="14.45" customHeight="1" x14ac:dyDescent="0.25"/>
    <row r="94" ht="14.45" customHeight="1" x14ac:dyDescent="0.25"/>
    <row r="95" ht="14.45" customHeight="1" x14ac:dyDescent="0.25"/>
    <row r="96" ht="14.45" customHeight="1" x14ac:dyDescent="0.25"/>
    <row r="97" spans="2:2" ht="14.45" customHeight="1" x14ac:dyDescent="0.25"/>
    <row r="98" spans="2:2" ht="14.45" customHeight="1" x14ac:dyDescent="0.25"/>
    <row r="99" spans="2:2" ht="14.45" customHeight="1" x14ac:dyDescent="0.25"/>
    <row r="100" spans="2:2" ht="14.45" customHeight="1" x14ac:dyDescent="0.25"/>
    <row r="101" spans="2:2" ht="14.45" customHeight="1" x14ac:dyDescent="0.25"/>
    <row r="102" spans="2:2" ht="14.45" customHeight="1" x14ac:dyDescent="0.25"/>
    <row r="103" spans="2:2" ht="14.45" customHeight="1" x14ac:dyDescent="0.25"/>
    <row r="104" spans="2:2" ht="14.45" customHeight="1" x14ac:dyDescent="0.25"/>
    <row r="105" spans="2:2" ht="14.45" customHeight="1" x14ac:dyDescent="0.3">
      <c r="B105" s="52" t="s">
        <v>100</v>
      </c>
    </row>
    <row r="106" spans="2:2" ht="14.45" customHeight="1" x14ac:dyDescent="0.25"/>
    <row r="107" spans="2:2" ht="14.45" customHeight="1" x14ac:dyDescent="0.25"/>
    <row r="108" spans="2:2" ht="14.45" customHeight="1" x14ac:dyDescent="0.25"/>
    <row r="109" spans="2:2" ht="14.45" customHeight="1" x14ac:dyDescent="0.25"/>
    <row r="110" spans="2:2" ht="14.45" customHeight="1" x14ac:dyDescent="0.25"/>
    <row r="111" spans="2:2" ht="14.45" customHeight="1" x14ac:dyDescent="0.25"/>
    <row r="112" spans="2:2" ht="14.45" customHeight="1" x14ac:dyDescent="0.25"/>
    <row r="113" ht="14.45" customHeight="1" x14ac:dyDescent="0.25"/>
    <row r="114" ht="14.45" customHeight="1" x14ac:dyDescent="0.25"/>
    <row r="115" ht="14.45" customHeight="1" x14ac:dyDescent="0.25"/>
    <row r="116" ht="14.45" customHeight="1" x14ac:dyDescent="0.25"/>
    <row r="117" ht="14.45" customHeight="1" x14ac:dyDescent="0.25"/>
    <row r="118" ht="14.45" customHeight="1" x14ac:dyDescent="0.25"/>
    <row r="119" ht="14.45" customHeight="1" x14ac:dyDescent="0.25"/>
    <row r="120" ht="14.45" customHeight="1" x14ac:dyDescent="0.25"/>
    <row r="121" ht="14.45" customHeight="1" x14ac:dyDescent="0.25"/>
    <row r="122" ht="14.45" customHeight="1" x14ac:dyDescent="0.25"/>
    <row r="123" ht="14.45" customHeight="1" x14ac:dyDescent="0.25"/>
    <row r="124" ht="14.45" customHeight="1" x14ac:dyDescent="0.25"/>
    <row r="125" ht="14.45" customHeight="1" x14ac:dyDescent="0.25"/>
    <row r="126" ht="14.45" customHeight="1" x14ac:dyDescent="0.25"/>
    <row r="127" ht="14.45" customHeight="1" x14ac:dyDescent="0.25"/>
    <row r="128" ht="14.45" customHeight="1" x14ac:dyDescent="0.25"/>
    <row r="129" ht="14.45" customHeight="1" x14ac:dyDescent="0.25"/>
    <row r="130" ht="14.45" customHeight="1" x14ac:dyDescent="0.25"/>
    <row r="131" ht="14.45" customHeight="1" x14ac:dyDescent="0.25"/>
    <row r="132" ht="14.45" customHeight="1" x14ac:dyDescent="0.25"/>
    <row r="133" ht="14.45" customHeight="1" x14ac:dyDescent="0.25"/>
    <row r="134" ht="14.45" customHeight="1" x14ac:dyDescent="0.25"/>
    <row r="135" ht="14.45" customHeight="1" x14ac:dyDescent="0.25"/>
    <row r="136" ht="14.45" customHeight="1" x14ac:dyDescent="0.25"/>
    <row r="137" ht="14.45" customHeight="1" x14ac:dyDescent="0.25"/>
    <row r="138" ht="14.45" customHeight="1" x14ac:dyDescent="0.25"/>
    <row r="139" ht="14.45" customHeight="1" x14ac:dyDescent="0.25"/>
    <row r="140" ht="14.45" customHeight="1" x14ac:dyDescent="0.25"/>
    <row r="141" ht="14.45" customHeight="1" x14ac:dyDescent="0.25"/>
    <row r="142" ht="14.45" customHeight="1" x14ac:dyDescent="0.25"/>
    <row r="143" ht="14.45" customHeight="1" x14ac:dyDescent="0.25"/>
    <row r="144" ht="14.45" customHeight="1" x14ac:dyDescent="0.25"/>
    <row r="145" spans="2:2" ht="14.45" customHeight="1" x14ac:dyDescent="0.25"/>
    <row r="146" spans="2:2" ht="14.45" customHeight="1" x14ac:dyDescent="0.3">
      <c r="B146" s="52" t="s">
        <v>101</v>
      </c>
    </row>
    <row r="147" spans="2:2" ht="14.45" customHeight="1" x14ac:dyDescent="0.25"/>
    <row r="148" spans="2:2" ht="14.45" customHeight="1" x14ac:dyDescent="0.25"/>
    <row r="149" spans="2:2" ht="14.45" customHeight="1" x14ac:dyDescent="0.25"/>
    <row r="150" spans="2:2" ht="14.45" customHeight="1" x14ac:dyDescent="0.25"/>
    <row r="151" spans="2:2" ht="14.45" customHeight="1" x14ac:dyDescent="0.25"/>
    <row r="152" spans="2:2" ht="14.45" customHeight="1" x14ac:dyDescent="0.25"/>
    <row r="153" spans="2:2" ht="14.45" customHeight="1" x14ac:dyDescent="0.25"/>
    <row r="154" spans="2:2" ht="14.45" customHeight="1" x14ac:dyDescent="0.25"/>
    <row r="155" spans="2:2" ht="14.45" customHeight="1" x14ac:dyDescent="0.25"/>
    <row r="156" spans="2:2" ht="14.45" customHeight="1" x14ac:dyDescent="0.25"/>
    <row r="157" spans="2:2" ht="14.45" customHeight="1" x14ac:dyDescent="0.25"/>
    <row r="158" spans="2:2" ht="14.45" customHeight="1" x14ac:dyDescent="0.25"/>
    <row r="159" spans="2:2" ht="14.45" customHeight="1" x14ac:dyDescent="0.25"/>
    <row r="160" spans="2:2" ht="14.45" customHeight="1" x14ac:dyDescent="0.25"/>
    <row r="161" ht="14.45" customHeight="1" x14ac:dyDescent="0.25"/>
    <row r="162" ht="14.45" customHeight="1" x14ac:dyDescent="0.25"/>
    <row r="163" ht="14.45" customHeight="1" x14ac:dyDescent="0.25"/>
    <row r="164" ht="14.45" customHeight="1" x14ac:dyDescent="0.25"/>
    <row r="165" ht="14.45" customHeight="1" x14ac:dyDescent="0.25"/>
    <row r="166" ht="14.45" customHeight="1" x14ac:dyDescent="0.25"/>
    <row r="167" ht="14.45" customHeight="1" x14ac:dyDescent="0.25"/>
    <row r="168" ht="14.45" customHeight="1" x14ac:dyDescent="0.25"/>
    <row r="169" ht="14.45" customHeight="1" x14ac:dyDescent="0.25"/>
    <row r="170" ht="14.45" customHeight="1" x14ac:dyDescent="0.25"/>
    <row r="171" ht="14.45" customHeight="1" x14ac:dyDescent="0.25"/>
    <row r="172" ht="14.45" customHeight="1" x14ac:dyDescent="0.25"/>
    <row r="173" ht="14.45" customHeight="1" x14ac:dyDescent="0.25"/>
    <row r="174" ht="14.45" customHeight="1" x14ac:dyDescent="0.25"/>
    <row r="175" ht="14.45" customHeight="1" x14ac:dyDescent="0.25"/>
    <row r="176" ht="14.45" customHeight="1" x14ac:dyDescent="0.25"/>
    <row r="177" ht="14.45" customHeight="1" x14ac:dyDescent="0.25"/>
    <row r="178" ht="14.45" customHeight="1" x14ac:dyDescent="0.25"/>
    <row r="179" ht="14.45" customHeight="1" x14ac:dyDescent="0.25"/>
    <row r="180" ht="14.45" customHeight="1" x14ac:dyDescent="0.25"/>
    <row r="181" ht="14.45" customHeight="1" x14ac:dyDescent="0.25"/>
  </sheetData>
  <sheetProtection algorithmName="SHA-512" hashValue="KbVURV6T2GRAbr/QRwf9eege99ApQEr5Ch4v75co/dD8rVS8rZQP84XefjKXVLfUKLZjfCziSOpeEaHLiO2oeA==" saltValue="K9hcWtgJDK3JVtiLbMnLKQ==" spinCount="100000" sheet="1" objects="1" scenarios="1" selectLockedCells="1" selectUnlockedCells="1"/>
  <pageMargins left="0.511811024" right="0.511811024" top="0.78740157499999996" bottom="0.78740157499999996" header="0.31496062000000002" footer="0.31496062000000002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9">
    <tabColor theme="8"/>
  </sheetPr>
  <dimension ref="A1:E52"/>
  <sheetViews>
    <sheetView showGridLines="0" workbookViewId="0">
      <selection activeCell="J17" sqref="J17"/>
    </sheetView>
  </sheetViews>
  <sheetFormatPr defaultRowHeight="15" x14ac:dyDescent="0.25"/>
  <cols>
    <col min="1" max="2" width="19.85546875" customWidth="1"/>
    <col min="3" max="3" width="26.7109375" bestFit="1" customWidth="1"/>
    <col min="4" max="4" width="9.28515625" customWidth="1"/>
  </cols>
  <sheetData>
    <row r="1" spans="1:5" ht="16.5" thickBot="1" x14ac:dyDescent="0.3">
      <c r="A1" s="21" t="s">
        <v>75</v>
      </c>
      <c r="B1" s="22"/>
      <c r="C1" s="22"/>
    </row>
    <row r="2" spans="1:5" ht="15.75" x14ac:dyDescent="0.25">
      <c r="A2" s="96" t="s">
        <v>69</v>
      </c>
      <c r="B2" s="97"/>
      <c r="C2" s="32" t="s">
        <v>19</v>
      </c>
    </row>
    <row r="3" spans="1:5" ht="15.75" x14ac:dyDescent="0.25">
      <c r="A3" s="95" t="str">
        <f ca="1">IFERROR(IF(C3="","",IF(C3=C2,INDEX(OFFSET(Cad!$B$12:$B$511,MATCH(C3,Cad!$V$12:$V$511,0),0),MATCH(C3,OFFSET(Cad!$V$12:$V$511,MATCH(C3,Cad!$V$12:$V$511,0),0),0),1),INDEX(Cad!$B$12:$B$511,MATCH(C3,Cad!$V$12:$V$511,0),1))),"")</f>
        <v>Camiseta</v>
      </c>
      <c r="B3" s="95"/>
      <c r="C3" s="33">
        <f>IFERROR(IF(LARGE(Cad!$V$12:$V$511,D3)=0,"",LARGE(Cad!$V$12:$V$511,D3)),"")</f>
        <v>220.14190890363929</v>
      </c>
      <c r="D3" s="34">
        <v>1</v>
      </c>
      <c r="E3">
        <f>IF(C3="","",ROUND(C3,0))</f>
        <v>220</v>
      </c>
    </row>
    <row r="4" spans="1:5" ht="15.75" x14ac:dyDescent="0.25">
      <c r="A4" s="95" t="str">
        <f ca="1">IFERROR(IF(C4="","",IF(C4=C3,INDEX(OFFSET(Cad!$B$12:$B$511,MATCH(C4,Cad!$V$12:$V$511,0),0),MATCH(C4,OFFSET(Cad!$V$12:$V$511,MATCH(C4,Cad!$V$12:$V$511,0),0),0),1),INDEX(Cad!$B$12:$B$511,MATCH(C4,Cad!$V$12:$V$511,0),1))),"")</f>
        <v>Camisa</v>
      </c>
      <c r="B4" s="95"/>
      <c r="C4" s="33">
        <f>IFERROR(IF(LARGE(Cad!$V$12:$V$511,D4)=0,"",LARGE(Cad!$V$12:$V$511,D4)),"")</f>
        <v>78.622110322728318</v>
      </c>
      <c r="D4" s="34">
        <v>2</v>
      </c>
      <c r="E4">
        <f t="shared" ref="E4:E12" si="0">IF(C4="","",ROUND(C4,0))</f>
        <v>79</v>
      </c>
    </row>
    <row r="5" spans="1:5" ht="15.75" x14ac:dyDescent="0.25">
      <c r="A5" s="95" t="str">
        <f ca="1">IFERROR(IF(C5="","",IF(C5=C4,INDEX(OFFSET(Cad!$B$12:$B$511,MATCH(C5,Cad!$V$12:$V$511,0),0),MATCH(C5,OFFSET(Cad!$V$12:$V$511,MATCH(C5,Cad!$V$12:$V$511,0),0),0),1),INDEX(Cad!$B$12:$B$511,MATCH(C5,Cad!$V$12:$V$511,0),1))),"")</f>
        <v>Calça</v>
      </c>
      <c r="B5" s="95"/>
      <c r="C5" s="33">
        <f>IFERROR(IF(LARGE(Cad!$V$12:$V$511,D5)=0,"",LARGE(Cad!$V$12:$V$511,D5)),"")</f>
        <v>75.477225909819182</v>
      </c>
      <c r="D5" s="34">
        <v>3</v>
      </c>
      <c r="E5">
        <f t="shared" si="0"/>
        <v>75</v>
      </c>
    </row>
    <row r="6" spans="1:5" ht="15.75" x14ac:dyDescent="0.25">
      <c r="A6" s="95" t="str">
        <f ca="1">IFERROR(IF(C6="","",IF(C6=C5,INDEX(OFFSET(Cad!$B$12:$B$511,MATCH(C6,Cad!$V$12:$V$511,0),0),MATCH(C6,OFFSET(Cad!$V$12:$V$511,MATCH(C6,Cad!$V$12:$V$511,0),0),0),1),INDEX(Cad!$B$12:$B$511,MATCH(C6,Cad!$V$12:$V$511,0),1))),"")</f>
        <v/>
      </c>
      <c r="B6" s="95"/>
      <c r="C6" s="33" t="str">
        <f>IFERROR(IF(LARGE(Cad!$V$12:$V$511,D6)=0,"",LARGE(Cad!$V$12:$V$511,D6)),"")</f>
        <v/>
      </c>
      <c r="D6" s="34">
        <v>4</v>
      </c>
      <c r="E6" t="str">
        <f t="shared" si="0"/>
        <v/>
      </c>
    </row>
    <row r="7" spans="1:5" ht="15.75" x14ac:dyDescent="0.25">
      <c r="A7" s="95" t="str">
        <f ca="1">IFERROR(IF(C7="","",IF(C7=C6,INDEX(OFFSET(Cad!$B$12:$B$511,MATCH(C7,Cad!$V$12:$V$511,0),0),MATCH(C7,OFFSET(Cad!$V$12:$V$511,MATCH(C7,Cad!$V$12:$V$511,0),0),0),1),INDEX(Cad!$B$12:$B$511,MATCH(C7,Cad!$V$12:$V$511,0),1))),"")</f>
        <v/>
      </c>
      <c r="B7" s="95"/>
      <c r="C7" s="33" t="str">
        <f>IFERROR(IF(LARGE(Cad!$V$12:$V$511,D7)=0,"",LARGE(Cad!$V$12:$V$511,D7)),"")</f>
        <v/>
      </c>
      <c r="D7" s="34">
        <v>5</v>
      </c>
      <c r="E7" t="str">
        <f t="shared" si="0"/>
        <v/>
      </c>
    </row>
    <row r="8" spans="1:5" ht="15.75" x14ac:dyDescent="0.25">
      <c r="A8" s="95" t="str">
        <f ca="1">IFERROR(IF(C8="","",IF(C8=C7,INDEX(OFFSET(Cad!$B$12:$B$511,MATCH(C8,Cad!$V$12:$V$511,0),0),MATCH(C8,OFFSET(Cad!$V$12:$V$511,MATCH(C8,Cad!$V$12:$V$511,0),0),0),1),INDEX(Cad!$B$12:$B$511,MATCH(C8,Cad!$V$12:$V$511,0),1))),"")</f>
        <v/>
      </c>
      <c r="B8" s="95"/>
      <c r="C8" s="33" t="str">
        <f>IFERROR(IF(LARGE(Cad!$V$12:$V$511,D8)=0,"",LARGE(Cad!$V$12:$V$511,D8)),"")</f>
        <v/>
      </c>
      <c r="D8" s="34">
        <v>6</v>
      </c>
      <c r="E8" t="str">
        <f t="shared" si="0"/>
        <v/>
      </c>
    </row>
    <row r="9" spans="1:5" ht="15.75" x14ac:dyDescent="0.25">
      <c r="A9" s="95" t="str">
        <f ca="1">IFERROR(IF(C9="","",IF(C9=C8,INDEX(OFFSET(Cad!$B$12:$B$511,MATCH(C9,Cad!$V$12:$V$511,0),0),MATCH(C9,OFFSET(Cad!$V$12:$V$511,MATCH(C9,Cad!$V$12:$V$511,0),0),0),1),INDEX(Cad!$B$12:$B$511,MATCH(C9,Cad!$V$12:$V$511,0),1))),"")</f>
        <v/>
      </c>
      <c r="B9" s="95"/>
      <c r="C9" s="33" t="str">
        <f>IFERROR(IF(LARGE(Cad!$V$12:$V$511,D9)=0,"",LARGE(Cad!$V$12:$V$511,D9)),"")</f>
        <v/>
      </c>
      <c r="D9" s="34">
        <v>7</v>
      </c>
      <c r="E9" t="str">
        <f t="shared" si="0"/>
        <v/>
      </c>
    </row>
    <row r="10" spans="1:5" ht="15.75" x14ac:dyDescent="0.25">
      <c r="A10" s="95" t="str">
        <f ca="1">IFERROR(IF(C10="","",IF(C10=C9,INDEX(OFFSET(Cad!$B$12:$B$511,MATCH(C10,Cad!$V$12:$V$511,0),0),MATCH(C10,OFFSET(Cad!$V$12:$V$511,MATCH(C10,Cad!$V$12:$V$511,0),0),0),1),INDEX(Cad!$B$12:$B$511,MATCH(C10,Cad!$V$12:$V$511,0),1))),"")</f>
        <v/>
      </c>
      <c r="B10" s="95"/>
      <c r="C10" s="33" t="str">
        <f>IFERROR(IF(LARGE(Cad!$V$12:$V$511,D10)=0,"",LARGE(Cad!$V$12:$V$511,D10)),"")</f>
        <v/>
      </c>
      <c r="D10" s="34">
        <v>8</v>
      </c>
      <c r="E10" t="str">
        <f t="shared" si="0"/>
        <v/>
      </c>
    </row>
    <row r="11" spans="1:5" ht="15.75" x14ac:dyDescent="0.25">
      <c r="A11" s="95" t="str">
        <f ca="1">IFERROR(IF(C11="","",IF(C11=C10,INDEX(OFFSET(Cad!$B$12:$B$511,MATCH(C11,Cad!$V$12:$V$511,0),0),MATCH(C11,OFFSET(Cad!$V$12:$V$511,MATCH(C11,Cad!$V$12:$V$511,0),0),0),1),INDEX(Cad!$B$12:$B$511,MATCH(C11,Cad!$V$12:$V$511,0),1))),"")</f>
        <v/>
      </c>
      <c r="B11" s="95"/>
      <c r="C11" s="33" t="str">
        <f>IFERROR(IF(LARGE(Cad!$V$12:$V$511,D11)=0,"",LARGE(Cad!$V$12:$V$511,D11)),"")</f>
        <v/>
      </c>
      <c r="D11" s="34">
        <v>9</v>
      </c>
      <c r="E11" t="str">
        <f t="shared" si="0"/>
        <v/>
      </c>
    </row>
    <row r="12" spans="1:5" ht="15.75" x14ac:dyDescent="0.25">
      <c r="A12" s="95" t="str">
        <f ca="1">IFERROR(IF(C12="","",IF(C12=C11,INDEX(OFFSET(Cad!$B$12:$B$511,MATCH(C12,Cad!$V$12:$V$511,0),0),MATCH(C12,OFFSET(Cad!$V$12:$V$511,MATCH(C12,Cad!$V$12:$V$511,0),0),0),1),INDEX(Cad!$B$12:$B$511,MATCH(C12,Cad!$V$12:$V$511,0),1))),"")</f>
        <v/>
      </c>
      <c r="B12" s="95"/>
      <c r="C12" s="33" t="str">
        <f>IFERROR(IF(LARGE(Cad!$V$12:$V$511,D12)=0,"",LARGE(Cad!$V$12:$V$511,D12)),"")</f>
        <v/>
      </c>
      <c r="D12" s="34">
        <v>10</v>
      </c>
      <c r="E12" t="str">
        <f t="shared" si="0"/>
        <v/>
      </c>
    </row>
    <row r="14" spans="1:5" ht="15.75" thickBot="1" x14ac:dyDescent="0.3"/>
    <row r="15" spans="1:5" ht="15.75" x14ac:dyDescent="0.25">
      <c r="A15" s="96" t="s">
        <v>69</v>
      </c>
      <c r="B15" s="97"/>
      <c r="C15" s="32" t="s">
        <v>76</v>
      </c>
    </row>
    <row r="16" spans="1:5" ht="15.75" x14ac:dyDescent="0.25">
      <c r="A16" s="95" t="str">
        <f ca="1">IFERROR(IF(C16="","",IF(C16=C15,INDEX(OFFSET(Cad!$B$12:$B$511,MATCH(C16,Cad!$T$12:$T$511,0),0),MATCH(C16,OFFSET(Cad!$T$12:$T$511,MATCH(C16,Cad!$T$12:$T$511,0),0),0),1),INDEX(Cad!$B$12:$B$511,MATCH(C16,Cad!$T$12:$T$511,0),1))),"")</f>
        <v>Camiseta</v>
      </c>
      <c r="B16" s="95"/>
      <c r="C16" s="35">
        <f>IFERROR(IF(LARGE(Cad!$T$12:$T$511,D16)=0,"",LARGE(Cad!$T$12:$T$511,D16)),"")</f>
        <v>0.65</v>
      </c>
      <c r="D16">
        <v>1</v>
      </c>
      <c r="E16" s="34"/>
    </row>
    <row r="17" spans="1:5" ht="15.75" x14ac:dyDescent="0.25">
      <c r="A17" s="95" t="str">
        <f ca="1">IFERROR(IF(C17="","",IF(C17=C16,INDEX(OFFSET(Cad!$B$12:$B$511,MATCH(C17,Cad!$T$12:$T$511,0),0),MATCH(C17,OFFSET(Cad!$T$12:$T$511,MATCH(C17,Cad!$T$12:$T$511,0),0),0),1),INDEX(Cad!$B$12:$B$511,MATCH(C17,Cad!$T$12:$T$511,0),1))),"")</f>
        <v>Camisa</v>
      </c>
      <c r="B17" s="95"/>
      <c r="C17" s="35">
        <f>IFERROR(IF(LARGE(Cad!$T$12:$T$511,D17)=0,"",LARGE(Cad!$T$12:$T$511,D17)),"")</f>
        <v>0.6</v>
      </c>
      <c r="D17">
        <v>2</v>
      </c>
      <c r="E17" s="34"/>
    </row>
    <row r="18" spans="1:5" ht="15.75" x14ac:dyDescent="0.25">
      <c r="A18" s="95" t="str">
        <f ca="1">IFERROR(IF(C18="","",IF(C18=C17,INDEX(OFFSET(Cad!$B$12:$B$511,MATCH(C18,Cad!$T$12:$T$511,0),0),MATCH(C18,OFFSET(Cad!$T$12:$T$511,MATCH(C18,Cad!$T$12:$T$511,0),0),0),1),INDEX(Cad!$B$12:$B$511,MATCH(C18,Cad!$T$12:$T$511,0),1))),"")</f>
        <v>Calça</v>
      </c>
      <c r="B18" s="95"/>
      <c r="C18" s="35">
        <f>IFERROR(IF(LARGE(Cad!$T$12:$T$511,D18)=0,"",LARGE(Cad!$T$12:$T$511,D18)),"")</f>
        <v>0.46666666666666667</v>
      </c>
      <c r="D18">
        <v>3</v>
      </c>
      <c r="E18" s="34"/>
    </row>
    <row r="19" spans="1:5" ht="15.75" x14ac:dyDescent="0.25">
      <c r="A19" s="95" t="str">
        <f ca="1">IFERROR(IF(C19="","",IF(C19=C18,INDEX(OFFSET(Cad!$B$12:$B$511,MATCH(C19,Cad!$T$12:$T$511,0),0),MATCH(C19,OFFSET(Cad!$T$12:$T$511,MATCH(C19,Cad!$T$12:$T$511,0),0),0),1),INDEX(Cad!$B$12:$B$511,MATCH(C19,Cad!$T$12:$T$511,0),1))),"")</f>
        <v/>
      </c>
      <c r="B19" s="95"/>
      <c r="C19" s="35" t="str">
        <f>IFERROR(IF(LARGE(Cad!$T$12:$T$511,D19)=0,"",LARGE(Cad!$T$12:$T$511,D19)),"")</f>
        <v/>
      </c>
      <c r="D19">
        <v>4</v>
      </c>
      <c r="E19" s="34"/>
    </row>
    <row r="20" spans="1:5" ht="15.75" x14ac:dyDescent="0.25">
      <c r="A20" s="95" t="str">
        <f ca="1">IFERROR(IF(C20="","",IF(C20=C19,INDEX(OFFSET(Cad!$B$12:$B$511,MATCH(C20,Cad!$T$12:$T$511,0),0),MATCH(C20,OFFSET(Cad!$T$12:$T$511,MATCH(C20,Cad!$T$12:$T$511,0),0),0),1),INDEX(Cad!$B$12:$B$511,MATCH(C20,Cad!$T$12:$T$511,0),1))),"")</f>
        <v/>
      </c>
      <c r="B20" s="95"/>
      <c r="C20" s="35" t="str">
        <f>IFERROR(IF(LARGE(Cad!$T$12:$T$511,D20)=0,"",LARGE(Cad!$T$12:$T$511,D20)),"")</f>
        <v/>
      </c>
      <c r="D20">
        <v>5</v>
      </c>
      <c r="E20" s="34"/>
    </row>
    <row r="21" spans="1:5" ht="15.75" x14ac:dyDescent="0.25">
      <c r="A21" s="95" t="str">
        <f ca="1">IFERROR(IF(C21="","",IF(C21=C20,INDEX(OFFSET(Cad!$B$12:$B$511,MATCH(C21,Cad!$T$12:$T$511,0),0),MATCH(C21,OFFSET(Cad!$T$12:$T$511,MATCH(C21,Cad!$T$12:$T$511,0),0),0),1),INDEX(Cad!$B$12:$B$511,MATCH(C21,Cad!$T$12:$T$511,0),1))),"")</f>
        <v/>
      </c>
      <c r="B21" s="95"/>
      <c r="C21" s="35" t="str">
        <f>IFERROR(IF(LARGE(Cad!$T$12:$T$511,D21)=0,"",LARGE(Cad!$T$12:$T$511,D21)),"")</f>
        <v/>
      </c>
      <c r="D21">
        <v>6</v>
      </c>
      <c r="E21" s="34"/>
    </row>
    <row r="22" spans="1:5" ht="15.75" x14ac:dyDescent="0.25">
      <c r="A22" s="95" t="str">
        <f ca="1">IFERROR(IF(C22="","",IF(C22=C21,INDEX(OFFSET(Cad!$B$12:$B$511,MATCH(C22,Cad!$T$12:$T$511,0),0),MATCH(C22,OFFSET(Cad!$T$12:$T$511,MATCH(C22,Cad!$T$12:$T$511,0),0),0),1),INDEX(Cad!$B$12:$B$511,MATCH(C22,Cad!$T$12:$T$511,0),1))),"")</f>
        <v/>
      </c>
      <c r="B22" s="95"/>
      <c r="C22" s="35" t="str">
        <f>IFERROR(IF(LARGE(Cad!$T$12:$T$511,D22)=0,"",LARGE(Cad!$T$12:$T$511,D22)),"")</f>
        <v/>
      </c>
      <c r="D22">
        <v>7</v>
      </c>
      <c r="E22" s="34"/>
    </row>
    <row r="23" spans="1:5" ht="15.75" x14ac:dyDescent="0.25">
      <c r="A23" s="95" t="str">
        <f ca="1">IFERROR(IF(C23="","",IF(C23=C22,INDEX(OFFSET(Cad!$B$12:$B$511,MATCH(C23,Cad!$T$12:$T$511,0),0),MATCH(C23,OFFSET(Cad!$T$12:$T$511,MATCH(C23,Cad!$T$12:$T$511,0),0),0),1),INDEX(Cad!$B$12:$B$511,MATCH(C23,Cad!$T$12:$T$511,0),1))),"")</f>
        <v/>
      </c>
      <c r="B23" s="95"/>
      <c r="C23" s="35" t="str">
        <f>IFERROR(IF(LARGE(Cad!$T$12:$T$511,D23)=0,"",LARGE(Cad!$T$12:$T$511,D23)),"")</f>
        <v/>
      </c>
      <c r="D23">
        <v>8</v>
      </c>
      <c r="E23" s="34"/>
    </row>
    <row r="24" spans="1:5" ht="15.75" x14ac:dyDescent="0.25">
      <c r="A24" s="95" t="str">
        <f ca="1">IFERROR(IF(C24="","",IF(C24=C23,INDEX(OFFSET(Cad!$B$12:$B$511,MATCH(C24,Cad!$T$12:$T$511,0),0),MATCH(C24,OFFSET(Cad!$T$12:$T$511,MATCH(C24,Cad!$T$12:$T$511,0),0),0),1),INDEX(Cad!$B$12:$B$511,MATCH(C24,Cad!$T$12:$T$511,0),1))),"")</f>
        <v/>
      </c>
      <c r="B24" s="95"/>
      <c r="C24" s="35" t="str">
        <f>IFERROR(IF(LARGE(Cad!$T$12:$T$511,D24)=0,"",LARGE(Cad!$T$12:$T$511,D24)),"")</f>
        <v/>
      </c>
      <c r="D24">
        <v>9</v>
      </c>
      <c r="E24" s="34"/>
    </row>
    <row r="25" spans="1:5" ht="15.75" x14ac:dyDescent="0.25">
      <c r="A25" s="95" t="str">
        <f ca="1">IFERROR(IF(C25="","",IF(C25=C24,INDEX(OFFSET(Cad!$B$12:$B$511,MATCH(C25,Cad!$T$12:$T$511,0),0),MATCH(C25,OFFSET(Cad!$T$12:$T$511,MATCH(C25,Cad!$T$12:$T$511,0),0),0),1),INDEX(Cad!$B$12:$B$511,MATCH(C25,Cad!$T$12:$T$511,0),1))),"")</f>
        <v/>
      </c>
      <c r="B25" s="95"/>
      <c r="C25" s="35" t="str">
        <f>IFERROR(IF(LARGE(Cad!$T$12:$T$511,D25)=0,"",LARGE(Cad!$T$12:$T$511,D25)),"")</f>
        <v/>
      </c>
      <c r="D25">
        <v>10</v>
      </c>
      <c r="E25" s="34"/>
    </row>
    <row r="28" spans="1:5" ht="15.75" thickBot="1" x14ac:dyDescent="0.3"/>
    <row r="29" spans="1:5" ht="15.75" x14ac:dyDescent="0.25">
      <c r="A29" s="96" t="s">
        <v>77</v>
      </c>
      <c r="B29" s="97"/>
      <c r="C29" s="32" t="s">
        <v>78</v>
      </c>
    </row>
    <row r="30" spans="1:5" ht="15.75" x14ac:dyDescent="0.25">
      <c r="A30" s="95" t="str">
        <f ca="1">IFERROR(IF(C30="","",IF(C30=C29,INDEX(OFFSET(Cad!$M$12:$M$51,MATCH(C30,Cad!$N$12:$N$51,0),0),MATCH(C30,OFFSET(Cad!$N$12:$N$51,MATCH(C30,Cad!$N$12:$N$51,0),0),0),1),INDEX(Cad!$M$12:$M$51,MATCH(C30,Cad!$N$12:$N$51,0),1))),"")</f>
        <v>Pró Labore e salários</v>
      </c>
      <c r="B30" s="95"/>
      <c r="C30" s="36">
        <f>IFERROR(IF(LARGE(Cad!$N$12:$N$51,D30)=0,"",LARGE(Cad!$N$12:$N$51,D30)),"")</f>
        <v>6500</v>
      </c>
      <c r="D30">
        <v>1</v>
      </c>
      <c r="E30" s="34"/>
    </row>
    <row r="31" spans="1:5" ht="15.75" x14ac:dyDescent="0.25">
      <c r="A31" s="95" t="str">
        <f ca="1">IFERROR(IF(C31="","",IF(C31=C30,INDEX(OFFSET(Cad!$M$12:$M$51,MATCH(C31,Cad!$N$12:$N$51,0),0),MATCH(C31,OFFSET(Cad!$N$12:$N$51,MATCH(C31,Cad!$N$12:$N$51,0),0),0),1),INDEX(Cad!$M$12:$M$51,MATCH(C31,Cad!$N$12:$N$51,0),1))),"")</f>
        <v>Aluguel</v>
      </c>
      <c r="B31" s="95"/>
      <c r="C31" s="36">
        <f>IFERROR(IF(LARGE(Cad!$N$12:$N$51,D31)=0,"",LARGE(Cad!$N$12:$N$51,D31)),"")</f>
        <v>2000</v>
      </c>
      <c r="D31">
        <v>2</v>
      </c>
      <c r="E31" s="34"/>
    </row>
    <row r="32" spans="1:5" ht="15.75" x14ac:dyDescent="0.25">
      <c r="A32" s="95" t="str">
        <f ca="1">IFERROR(IF(C32="","",IF(C32=C31,INDEX(OFFSET(Cad!$M$12:$M$51,MATCH(C32,Cad!$N$12:$N$51,0),0),MATCH(C32,OFFSET(Cad!$N$12:$N$51,MATCH(C32,Cad!$N$12:$N$51,0),0),0),1),INDEX(Cad!$M$12:$M$51,MATCH(C32,Cad!$N$12:$N$51,0),1))),"")</f>
        <v>Marketing</v>
      </c>
      <c r="B32" s="95"/>
      <c r="C32" s="36">
        <f>IFERROR(IF(LARGE(Cad!$N$12:$N$51,D32)=0,"",LARGE(Cad!$N$12:$N$51,D32)),"")</f>
        <v>2000</v>
      </c>
      <c r="D32">
        <v>3</v>
      </c>
      <c r="E32" s="34"/>
    </row>
    <row r="33" spans="1:5" ht="15.75" x14ac:dyDescent="0.25">
      <c r="A33" s="95" t="str">
        <f ca="1">IFERROR(IF(C33="","",IF(C33=C32,INDEX(OFFSET(Cad!$M$12:$M$51,MATCH(C33,Cad!$N$12:$N$51,0),0),MATCH(C33,OFFSET(Cad!$N$12:$N$51,MATCH(C33,Cad!$N$12:$N$51,0),0),0),1),INDEX(Cad!$M$12:$M$51,MATCH(C33,Cad!$N$12:$N$51,0),1))),"")</f>
        <v>Outros Custos</v>
      </c>
      <c r="B33" s="95"/>
      <c r="C33" s="36">
        <f>IFERROR(IF(LARGE(Cad!$N$12:$N$51,D33)=0,"",LARGE(Cad!$N$12:$N$51,D33)),"")</f>
        <v>1900</v>
      </c>
      <c r="D33">
        <v>4</v>
      </c>
      <c r="E33" s="34"/>
    </row>
    <row r="34" spans="1:5" ht="15.75" x14ac:dyDescent="0.25">
      <c r="A34" s="95" t="str">
        <f ca="1">IFERROR(IF(C34="","",IF(C34=C33,INDEX(OFFSET(Cad!$M$12:$M$51,MATCH(C34,Cad!$N$12:$N$51,0),0),MATCH(C34,OFFSET(Cad!$N$12:$N$51,MATCH(C34,Cad!$N$12:$N$51,0),0),0),1),INDEX(Cad!$M$12:$M$51,MATCH(C34,Cad!$N$12:$N$51,0),1))),"")</f>
        <v>Empréstimos</v>
      </c>
      <c r="B34" s="95"/>
      <c r="C34" s="36">
        <f>IFERROR(IF(LARGE(Cad!$N$12:$N$51,D34)=0,"",LARGE(Cad!$N$12:$N$51,D34)),"")</f>
        <v>1350</v>
      </c>
      <c r="D34">
        <v>5</v>
      </c>
      <c r="E34" s="34"/>
    </row>
    <row r="35" spans="1:5" ht="15.75" x14ac:dyDescent="0.25">
      <c r="A35" s="95" t="str">
        <f ca="1">IFERROR(IF(C35="","",IF(C35=C34,INDEX(OFFSET(Cad!$M$12:$M$51,MATCH(C35,Cad!$N$12:$N$51,0),0),MATCH(C35,OFFSET(Cad!$N$12:$N$51,MATCH(C35,Cad!$N$12:$N$51,0),0),0),1),INDEX(Cad!$M$12:$M$51,MATCH(C35,Cad!$N$12:$N$51,0),1))),"")</f>
        <v>Legais e Jurídicos</v>
      </c>
      <c r="B35" s="95"/>
      <c r="C35" s="36">
        <f>IFERROR(IF(LARGE(Cad!$N$12:$N$51,D35)=0,"",LARGE(Cad!$N$12:$N$51,D35)),"")</f>
        <v>980</v>
      </c>
      <c r="D35">
        <v>6</v>
      </c>
      <c r="E35" s="34"/>
    </row>
    <row r="36" spans="1:5" ht="15.75" x14ac:dyDescent="0.25">
      <c r="A36" s="95" t="str">
        <f ca="1">IFERROR(IF(C36="","",IF(C36=C35,INDEX(OFFSET(Cad!$M$12:$M$51,MATCH(C36,Cad!$N$12:$N$51,0),0),MATCH(C36,OFFSET(Cad!$N$12:$N$51,MATCH(C36,Cad!$N$12:$N$51,0),0),0),1),INDEX(Cad!$M$12:$M$51,MATCH(C36,Cad!$N$12:$N$51,0),1))),"")</f>
        <v>Telefone e internet</v>
      </c>
      <c r="B36" s="95"/>
      <c r="C36" s="36">
        <f>IFERROR(IF(LARGE(Cad!$N$12:$N$51,D36)=0,"",LARGE(Cad!$N$12:$N$51,D36)),"")</f>
        <v>700</v>
      </c>
      <c r="D36">
        <v>7</v>
      </c>
      <c r="E36" s="34"/>
    </row>
    <row r="37" spans="1:5" ht="15.75" x14ac:dyDescent="0.25">
      <c r="A37" s="95" t="str">
        <f ca="1">IFERROR(IF(C37="","",IF(C37=C36,INDEX(OFFSET(Cad!$M$12:$M$51,MATCH(C37,Cad!$N$12:$N$51,0),0),MATCH(C37,OFFSET(Cad!$N$12:$N$51,MATCH(C37,Cad!$N$12:$N$51,0),0),0),1),INDEX(Cad!$M$12:$M$51,MATCH(C37,Cad!$N$12:$N$51,0),1))),"")</f>
        <v>Taxa de propriedade (águal e luz)</v>
      </c>
      <c r="B37" s="95"/>
      <c r="C37" s="36">
        <f>IFERROR(IF(LARGE(Cad!$N$12:$N$51,D37)=0,"",LARGE(Cad!$N$12:$N$51,D37)),"")</f>
        <v>600</v>
      </c>
      <c r="D37">
        <v>8</v>
      </c>
      <c r="E37" s="34"/>
    </row>
    <row r="38" spans="1:5" ht="15.75" x14ac:dyDescent="0.25">
      <c r="A38" s="95" t="str">
        <f ca="1">IFERROR(IF(C38="","",IF(C38=C37,INDEX(OFFSET(Cad!$M$12:$M$51,MATCH(C38,Cad!$N$12:$N$51,0),0),MATCH(C38,OFFSET(Cad!$N$12:$N$51,MATCH(C38,Cad!$N$12:$N$51,0),0),0),1),INDEX(Cad!$M$12:$M$51,MATCH(C38,Cad!$N$12:$N$51,0),1))),"")</f>
        <v/>
      </c>
      <c r="B38" s="95"/>
      <c r="C38" s="36" t="str">
        <f>IFERROR(IF(LARGE(Cad!$N$12:$N$51,D38)=0,"",LARGE(Cad!$N$12:$N$51,D38)),"")</f>
        <v/>
      </c>
      <c r="D38">
        <v>9</v>
      </c>
      <c r="E38" s="34"/>
    </row>
    <row r="39" spans="1:5" ht="15.75" x14ac:dyDescent="0.25">
      <c r="A39" s="95" t="str">
        <f ca="1">IFERROR(IF(C39="","",IF(C39=C38,INDEX(OFFSET(Cad!$M$12:$M$51,MATCH(C39,Cad!$N$12:$N$51,0),0),MATCH(C39,OFFSET(Cad!$N$12:$N$51,MATCH(C39,Cad!$N$12:$N$51,0),0),0),1),INDEX(Cad!$M$12:$M$51,MATCH(C39,Cad!$N$12:$N$51,0),1))),"")</f>
        <v/>
      </c>
      <c r="B39" s="95"/>
      <c r="C39" s="36" t="str">
        <f>IFERROR(IF(LARGE(Cad!$N$12:$N$51,D39)=0,"",LARGE(Cad!$N$12:$N$51,D39)),"")</f>
        <v/>
      </c>
      <c r="D39">
        <v>10</v>
      </c>
      <c r="E39" s="34"/>
    </row>
    <row r="42" spans="1:5" ht="15.75" thickBot="1" x14ac:dyDescent="0.3"/>
    <row r="43" spans="1:5" ht="15.75" x14ac:dyDescent="0.25">
      <c r="A43" s="96" t="s">
        <v>79</v>
      </c>
      <c r="B43" s="97"/>
      <c r="C43" s="32" t="s">
        <v>78</v>
      </c>
    </row>
    <row r="44" spans="1:5" ht="15.75" x14ac:dyDescent="0.25">
      <c r="A44" s="95" t="str">
        <f ca="1">IFERROR(IF(C44="","",IF(C44=C43,INDEX(OFFSET('RC'!$B$11:$B$14,MATCH(C44,'RC'!$D$11:$D$14,0),0),MATCH(C44,OFFSET('RC'!$D$11:$D$14,MATCH(C44,'RC'!$D$11:$D$14,0),0),0),1),INDEX('RC'!$B$11:$B$14,MATCH(C44,'RC'!$D$11:$D$14,0),1))),"")</f>
        <v>Matéria - prima</v>
      </c>
      <c r="B44" s="95"/>
      <c r="C44" s="36">
        <f>IFERROR(IF(LARGE('RC'!$D$11:$D$14,D30)=0,"",LARGE('RC'!$D$11:$D$14,D30)),"")</f>
        <v>51</v>
      </c>
      <c r="D44">
        <v>1</v>
      </c>
      <c r="E44" s="34"/>
    </row>
    <row r="45" spans="1:5" ht="15.75" x14ac:dyDescent="0.25">
      <c r="A45" s="95" t="str">
        <f ca="1">IFERROR(IF(C45="","",IF(C45=C44,INDEX(OFFSET('RC'!$B$11:$B$14,MATCH(C45,'RC'!$D$11:$D$14,0),0),MATCH(C45,OFFSET('RC'!$D$11:$D$14,MATCH(C45,'RC'!$D$11:$D$14,0),0),0),1),INDEX('RC'!$B$11:$B$14,MATCH(C45,'RC'!$D$11:$D$14,0),1))),"")</f>
        <v>Outros gastos</v>
      </c>
      <c r="B45" s="95"/>
      <c r="C45" s="36">
        <f>IFERROR(IF(LARGE('RC'!$D$11:$D$14,D31)=0,"",LARGE('RC'!$D$11:$D$14,D31)),"")</f>
        <v>34</v>
      </c>
      <c r="D45">
        <v>2</v>
      </c>
      <c r="E45" s="34"/>
    </row>
    <row r="46" spans="1:5" ht="15.75" x14ac:dyDescent="0.25">
      <c r="A46" s="95" t="str">
        <f ca="1">IFERROR(IF(C46="","",IF(C46=C45,INDEX(OFFSET('RC'!$B$11:$B$14,MATCH(C46,'RC'!$D$11:$D$14,0),0),MATCH(C46,OFFSET('RC'!$D$11:$D$14,MATCH(C46,'RC'!$D$11:$D$14,0),0),0),1),INDEX('RC'!$B$11:$B$14,MATCH(C46,'RC'!$D$11:$D$14,0),1))),"")</f>
        <v>Impostos</v>
      </c>
      <c r="B46" s="95"/>
      <c r="C46" s="36">
        <f>IFERROR(IF(LARGE('RC'!$D$11:$D$14,D32)=0,"",LARGE('RC'!$D$11:$D$14,D32)),"")</f>
        <v>0.36</v>
      </c>
      <c r="D46">
        <v>3</v>
      </c>
      <c r="E46" s="34"/>
    </row>
    <row r="47" spans="1:5" ht="15.75" x14ac:dyDescent="0.25">
      <c r="A47" s="95" t="str">
        <f ca="1">IFERROR(IF(C47="","",IF(C47=C46,INDEX(OFFSET('RC'!$B$11:$B$14,MATCH(C47,'RC'!$D$11:$D$14,0),0),MATCH(C47,OFFSET('RC'!$D$11:$D$14,MATCH(C47,'RC'!$D$11:$D$14,0),0),0),1),INDEX('RC'!$B$11:$B$14,MATCH(C47,'RC'!$D$11:$D$14,0),1))),"")</f>
        <v>Comissões</v>
      </c>
      <c r="B47" s="95"/>
      <c r="C47" s="36">
        <f>IFERROR(IF(LARGE('RC'!$D$11:$D$14,D33)=0,"",LARGE('RC'!$D$11:$D$14,D33)),"")</f>
        <v>0.09</v>
      </c>
      <c r="D47">
        <v>4</v>
      </c>
      <c r="E47" s="34"/>
    </row>
    <row r="48" spans="1:5" ht="15.75" x14ac:dyDescent="0.25">
      <c r="C48" s="36">
        <f>AVERAGE(C44:C47)</f>
        <v>21.362500000000001</v>
      </c>
      <c r="D48" s="37">
        <f>ROUND(C44/C48-1,2)</f>
        <v>1.39</v>
      </c>
    </row>
    <row r="51" spans="1:3" ht="15.75" thickBot="1" x14ac:dyDescent="0.3"/>
    <row r="52" spans="1:3" ht="15.75" x14ac:dyDescent="0.25">
      <c r="A52" s="96" t="s">
        <v>80</v>
      </c>
      <c r="B52" s="97"/>
      <c r="C52">
        <f>COUNTA(AC!$B$11:$B$60)</f>
        <v>6</v>
      </c>
    </row>
  </sheetData>
  <mergeCells count="39">
    <mergeCell ref="A2:B2"/>
    <mergeCell ref="A3:B3"/>
    <mergeCell ref="A4:B4"/>
    <mergeCell ref="A5:B5"/>
    <mergeCell ref="A6:B6"/>
    <mergeCell ref="A20:B20"/>
    <mergeCell ref="A7:B7"/>
    <mergeCell ref="A8:B8"/>
    <mergeCell ref="A9:B9"/>
    <mergeCell ref="A10:B10"/>
    <mergeCell ref="A11:B11"/>
    <mergeCell ref="A12:B12"/>
    <mergeCell ref="A15:B15"/>
    <mergeCell ref="A16:B16"/>
    <mergeCell ref="A17:B17"/>
    <mergeCell ref="A18:B18"/>
    <mergeCell ref="A19:B19"/>
    <mergeCell ref="A35:B35"/>
    <mergeCell ref="A21:B21"/>
    <mergeCell ref="A22:B22"/>
    <mergeCell ref="A23:B23"/>
    <mergeCell ref="A24:B24"/>
    <mergeCell ref="A25:B25"/>
    <mergeCell ref="A29:B29"/>
    <mergeCell ref="A30:B30"/>
    <mergeCell ref="A31:B31"/>
    <mergeCell ref="A32:B32"/>
    <mergeCell ref="A33:B33"/>
    <mergeCell ref="A34:B34"/>
    <mergeCell ref="A45:B45"/>
    <mergeCell ref="A46:B46"/>
    <mergeCell ref="A47:B47"/>
    <mergeCell ref="A52:B52"/>
    <mergeCell ref="A36:B36"/>
    <mergeCell ref="A37:B37"/>
    <mergeCell ref="A38:B38"/>
    <mergeCell ref="A39:B39"/>
    <mergeCell ref="A43:B43"/>
    <mergeCell ref="A44:B44"/>
  </mergeCells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f5e96b1-3aa8-49a5-8f78-bc29320d5148">
      <UserInfo>
        <DisplayName>Jacques Acioli Mendes Fragoso</DisplayName>
        <AccountId>326</AccountId>
        <AccountType/>
      </UserInfo>
      <UserInfo>
        <DisplayName>Ana Gabriela Cabral de Melo</DisplayName>
        <AccountId>207</AccountId>
        <AccountType/>
      </UserInfo>
      <UserInfo>
        <DisplayName>Vitor Abreu de Franca</DisplayName>
        <AccountId>330</AccountId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EC89E49E6027F478903A3FF5EEC299D" ma:contentTypeVersion="9" ma:contentTypeDescription="Criar um novo documento." ma:contentTypeScope="" ma:versionID="aadf7e8f82c6a023ca8a725f73602939">
  <xsd:schema xmlns:xsd="http://www.w3.org/2001/XMLSchema" xmlns:xs="http://www.w3.org/2001/XMLSchema" xmlns:p="http://schemas.microsoft.com/office/2006/metadata/properties" xmlns:ns2="3e6e6b6e-2b23-46e7-b9ae-fa7f842d5d0b" xmlns:ns3="8f5e96b1-3aa8-49a5-8f78-bc29320d5148" targetNamespace="http://schemas.microsoft.com/office/2006/metadata/properties" ma:root="true" ma:fieldsID="39275c9199f8d66b9bad5d10d6f1c5b3" ns2:_="" ns3:_="">
    <xsd:import namespace="3e6e6b6e-2b23-46e7-b9ae-fa7f842d5d0b"/>
    <xsd:import namespace="8f5e96b1-3aa8-49a5-8f78-bc29320d514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6e6b6e-2b23-46e7-b9ae-fa7f842d5d0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5e96b1-3aa8-49a5-8f78-bc29320d5148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hes de 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6EBB21D-1103-470F-9E30-A1AF9D4BF2CA}">
  <ds:schemaRefs>
    <ds:schemaRef ds:uri="8f5e96b1-3aa8-49a5-8f78-bc29320d5148"/>
    <ds:schemaRef ds:uri="http://purl.org/dc/elements/1.1/"/>
    <ds:schemaRef ds:uri="http://schemas.microsoft.com/office/2006/metadata/properties"/>
    <ds:schemaRef ds:uri="3e6e6b6e-2b23-46e7-b9ae-fa7f842d5d0b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F6108571-44B2-49E4-A3C6-63673AB74CE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95FFB3F-7466-420C-B65D-3722BECE5D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6e6b6e-2b23-46e7-b9ae-fa7f842d5d0b"/>
    <ds:schemaRef ds:uri="8f5e96b1-3aa8-49a5-8f78-bc29320d514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9</vt:i4>
      </vt:variant>
      <vt:variant>
        <vt:lpstr>Intervalos nomeados</vt:lpstr>
      </vt:variant>
      <vt:variant>
        <vt:i4>3</vt:i4>
      </vt:variant>
    </vt:vector>
  </HeadingPairs>
  <TitlesOfParts>
    <vt:vector size="12" baseType="lpstr">
      <vt:lpstr>Menu</vt:lpstr>
      <vt:lpstr>Cad</vt:lpstr>
      <vt:lpstr>PE</vt:lpstr>
      <vt:lpstr>AC</vt:lpstr>
      <vt:lpstr>RC</vt:lpstr>
      <vt:lpstr>GR</vt:lpstr>
      <vt:lpstr>RI</vt:lpstr>
      <vt:lpstr>Instruções</vt:lpstr>
      <vt:lpstr>GR_Dados</vt:lpstr>
      <vt:lpstr>RI!Area_de_impressao</vt:lpstr>
      <vt:lpstr>produtos</vt:lpstr>
      <vt:lpstr>RI!Titulos_de_impressao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Silas Galvino</dc:creator>
  <cp:lastModifiedBy>Leandro Crateus de Oliveira</cp:lastModifiedBy>
  <cp:lastPrinted>2020-04-16T17:58:55Z</cp:lastPrinted>
  <dcterms:created xsi:type="dcterms:W3CDTF">2020-01-02T17:40:39Z</dcterms:created>
  <dcterms:modified xsi:type="dcterms:W3CDTF">2021-08-05T17:33:19Z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73802975-95e4-4434-bbe4-a8925353e93a</vt:lpwstr>
  </property>
  <property fmtid="{D5CDD505-2E9C-101B-9397-08002B2CF9AE}" pid="3" name="ContentTypeId">
    <vt:lpwstr>0x0101008EC89E49E6027F478903A3FF5EEC299D</vt:lpwstr>
  </property>
</Properties>
</file>